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ЭтаКнига" defaultThemeVersion="124226"/>
  <bookViews>
    <workbookView xWindow="240" yWindow="225" windowWidth="14805" windowHeight="7890" tabRatio="798"/>
  </bookViews>
  <sheets>
    <sheet name="Потребность" sheetId="9" r:id="rId1"/>
    <sheet name="Источники " sheetId="10" r:id="rId2"/>
    <sheet name="План вводов" sheetId="11" r:id="rId3"/>
    <sheet name="Пояснительная записка" sheetId="12" r:id="rId4"/>
  </sheets>
  <externalReferences>
    <externalReference r:id="rId5"/>
    <externalReference r:id="rId6"/>
    <externalReference r:id="rId7"/>
    <externalReference r:id="rId8"/>
    <externalReference r:id="rId9"/>
    <externalReference r:id="rId10"/>
  </externalReferences>
  <definedNames>
    <definedName name="_wrn222" localSheetId="2" hidden="1">{"glc1",#N/A,FALSE,"GLC";"glc2",#N/A,FALSE,"GLC";"glc3",#N/A,FALSE,"GLC";"glc4",#N/A,FALSE,"GLC";"glc5",#N/A,FALSE,"GLC"}</definedName>
    <definedName name="_wrn222" localSheetId="0" hidden="1">{"glc1",#N/A,FALSE,"GLC";"glc2",#N/A,FALSE,"GLC";"glc3",#N/A,FALSE,"GLC";"glc4",#N/A,FALSE,"GLC";"glc5",#N/A,FALSE,"GLC"}</definedName>
    <definedName name="_wrn222" hidden="1">{"glc1",#N/A,FALSE,"GLC";"glc2",#N/A,FALSE,"GLC";"glc3",#N/A,FALSE,"GLC";"glc4",#N/A,FALSE,"GLC";"glc5",#N/A,FALSE,"GLC"}</definedName>
    <definedName name="AS2DocOpenMode" hidden="1">"AS2DocumentEdit"</definedName>
    <definedName name="beginyear">[1]Шаблон!$K$6</definedName>
    <definedName name="BLPH1" hidden="1">[2]GLC_ratios_Jun!$D$15</definedName>
    <definedName name="BLPH2" hidden="1">[2]GLC_ratios_Jun!$Z$15</definedName>
    <definedName name="date">[1]Шаблон!$F$8</definedName>
    <definedName name="date1">[1]Шаблон!$F$8</definedName>
    <definedName name="definition">[1]Шаблон!$F$9</definedName>
    <definedName name="footer">[3]TOC!$C$53</definedName>
    <definedName name="interest">[1]Шаблон!$F$7</definedName>
    <definedName name="name1">[1]Шаблон!$F$6</definedName>
    <definedName name="No.22" localSheetId="1">[4]WACC!#REF!</definedName>
    <definedName name="No.22" localSheetId="2">[4]WACC!#REF!</definedName>
    <definedName name="No.22" localSheetId="0">[4]WACC!#REF!</definedName>
    <definedName name="No.22" localSheetId="3">[4]WACC!#REF!</definedName>
    <definedName name="No.22">[4]WACC!#REF!</definedName>
    <definedName name="prd" localSheetId="1">[5]Титульный!$F$8</definedName>
    <definedName name="prd" localSheetId="2">[5]Титульный!$F$8</definedName>
    <definedName name="prd" localSheetId="0">[5]Титульный!$F$8</definedName>
    <definedName name="prd_quar" localSheetId="1">[5]Титульный!$F$9</definedName>
    <definedName name="prd_quar" localSheetId="2">[5]Титульный!$F$9</definedName>
    <definedName name="prd_quar" localSheetId="0">[5]Титульный!$F$9</definedName>
    <definedName name="title">[1]TOC!$F$6</definedName>
    <definedName name="wrn" localSheetId="2" hidden="1">{"glc1",#N/A,FALSE,"GLC";"glc2",#N/A,FALSE,"GLC";"glc3",#N/A,FALSE,"GLC";"glc4",#N/A,FALSE,"GLC";"glc5",#N/A,FALSE,"GLC"}</definedName>
    <definedName name="wrn" localSheetId="0" hidden="1">{"glc1",#N/A,FALSE,"GLC";"glc2",#N/A,FALSE,"GLC";"glc3",#N/A,FALSE,"GLC";"glc4",#N/A,FALSE,"GLC";"glc5",#N/A,FALSE,"GLC"}</definedName>
    <definedName name="wrn" hidden="1">{"glc1",#N/A,FALSE,"GLC";"glc2",#N/A,FALSE,"GLC";"glc3",#N/A,FALSE,"GLC";"glc4",#N/A,FALSE,"GLC";"glc5",#N/A,FALSE,"GLC"}</definedName>
    <definedName name="wrn.Aging._.and._.Trend._.Analysis." localSheetId="2" hidden="1">{#N/A,#N/A,FALSE,"Aging Summary";#N/A,#N/A,FALSE,"Ratio Analysis";#N/A,#N/A,FALSE,"Test 120 Day Accts";#N/A,#N/A,FALSE,"Tickmarks"}</definedName>
    <definedName name="wrn.Aging._.and._.Trend._.Analysis." localSheetId="0"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ging.and._Trend._.Analysis.2" localSheetId="2" hidden="1">{#N/A,#N/A,FALSE,"Aging Summary";#N/A,#N/A,FALSE,"Ratio Analysis";#N/A,#N/A,FALSE,"Test 120 Day Accts";#N/A,#N/A,FALSE,"Tickmarks"}</definedName>
    <definedName name="wrn.Aging.and._Trend._.Analysis.2" localSheetId="0" hidden="1">{#N/A,#N/A,FALSE,"Aging Summary";#N/A,#N/A,FALSE,"Ratio Analysis";#N/A,#N/A,FALSE,"Test 120 Day Accts";#N/A,#N/A,FALSE,"Tickmarks"}</definedName>
    <definedName name="wrn.Aging.and._Trend._.Analysis.2" hidden="1">{#N/A,#N/A,FALSE,"Aging Summary";#N/A,#N/A,FALSE,"Ratio Analysis";#N/A,#N/A,FALSE,"Test 120 Day Accts";#N/A,#N/A,FALSE,"Tickmarks"}</definedName>
    <definedName name="wrn.basicfin." localSheetId="2" hidden="1">{"assets",#N/A,FALSE,"historicBS";"liab",#N/A,FALSE,"historicBS";"is",#N/A,FALSE,"historicIS";"ratios",#N/A,FALSE,"ratios"}</definedName>
    <definedName name="wrn.basicfin." localSheetId="0" hidden="1">{"assets",#N/A,FALSE,"historicBS";"liab",#N/A,FALSE,"historicBS";"is",#N/A,FALSE,"historicIS";"ratios",#N/A,FALSE,"ratios"}</definedName>
    <definedName name="wrn.basicfin." hidden="1">{"assets",#N/A,FALSE,"historicBS";"liab",#N/A,FALSE,"historicBS";"is",#N/A,FALSE,"historicIS";"ratios",#N/A,FALSE,"ratios"}</definedName>
    <definedName name="wrn.basicfin.2" localSheetId="2" hidden="1">{"assets",#N/A,FALSE,"historicBS";"liab",#N/A,FALSE,"historicBS";"is",#N/A,FALSE,"historicIS";"ratios",#N/A,FALSE,"ratios"}</definedName>
    <definedName name="wrn.basicfin.2" localSheetId="0" hidden="1">{"assets",#N/A,FALSE,"historicBS";"liab",#N/A,FALSE,"historicBS";"is",#N/A,FALSE,"historicIS";"ratios",#N/A,FALSE,"ratios"}</definedName>
    <definedName name="wrn.basicfin.2" hidden="1">{"assets",#N/A,FALSE,"historicBS";"liab",#N/A,FALSE,"historicBS";"is",#N/A,FALSE,"historicIS";"ratios",#N/A,FALSE,"ratios"}</definedName>
    <definedName name="wrn.glc." localSheetId="2" hidden="1">{"glcbs",#N/A,FALSE,"GLCBS";"glccsbs",#N/A,FALSE,"GLCCSBS";"glcis",#N/A,FALSE,"GLCIS";"glccsis",#N/A,FALSE,"GLCCSIS";"glcrat1",#N/A,FALSE,"GLC-ratios1"}</definedName>
    <definedName name="wrn.glc." localSheetId="0" hidden="1">{"glcbs",#N/A,FALSE,"GLCBS";"glccsbs",#N/A,FALSE,"GLCCSBS";"glcis",#N/A,FALSE,"GLCIS";"glccsis",#N/A,FALSE,"GLCCSIS";"glcrat1",#N/A,FALSE,"GLC-ratios1"}</definedName>
    <definedName name="wrn.glc." hidden="1">{"glcbs",#N/A,FALSE,"GLCBS";"glccsbs",#N/A,FALSE,"GLCCSBS";"glcis",#N/A,FALSE,"GLCIS";"glccsis",#N/A,FALSE,"GLCCSIS";"glcrat1",#N/A,FALSE,"GLC-ratios1"}</definedName>
    <definedName name="wrn.glcpromonte." localSheetId="2" hidden="1">{"glc1",#N/A,FALSE,"GLC";"glc2",#N/A,FALSE,"GLC";"glc3",#N/A,FALSE,"GLC";"glc4",#N/A,FALSE,"GLC";"glc5",#N/A,FALSE,"GLC"}</definedName>
    <definedName name="wrn.glcpromonte." localSheetId="0" hidden="1">{"glc1",#N/A,FALSE,"GLC";"glc2",#N/A,FALSE,"GLC";"glc3",#N/A,FALSE,"GLC";"glc4",#N/A,FALSE,"GLC";"glc5",#N/A,FALSE,"GLC"}</definedName>
    <definedName name="wrn.glcpromonte." hidden="1">{"glc1",#N/A,FALSE,"GLC";"glc2",#N/A,FALSE,"GLC";"glc3",#N/A,FALSE,"GLC";"glc4",#N/A,FALSE,"GLC";"glc5",#N/A,FALSE,"GLC"}</definedName>
    <definedName name="wrn.print." localSheetId="2"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wrn.print." localSheetId="0"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wrn.print."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вввввввв" localSheetId="2"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вввввввв" localSheetId="0"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вввввввв"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вс" localSheetId="2" hidden="1">{#N/A,#N/A,FALSE,"Aging Summary";#N/A,#N/A,FALSE,"Ratio Analysis";#N/A,#N/A,FALSE,"Test 120 Day Accts";#N/A,#N/A,FALSE,"Tickmarks"}</definedName>
    <definedName name="вс" localSheetId="0" hidden="1">{#N/A,#N/A,FALSE,"Aging Summary";#N/A,#N/A,FALSE,"Ratio Analysis";#N/A,#N/A,FALSE,"Test 120 Day Accts";#N/A,#N/A,FALSE,"Tickmarks"}</definedName>
    <definedName name="вс" hidden="1">{#N/A,#N/A,FALSE,"Aging Summary";#N/A,#N/A,FALSE,"Ratio Analysis";#N/A,#N/A,FALSE,"Test 120 Day Accts";#N/A,#N/A,FALSE,"Tickmarks"}</definedName>
    <definedName name="Вспомогательная_форма_модели" localSheetId="1">#REF!</definedName>
    <definedName name="Вспомогательная_форма_модели" localSheetId="2">#REF!</definedName>
    <definedName name="Вспомогательная_форма_модели" localSheetId="0">#REF!</definedName>
    <definedName name="Вспомогательная_форма_модели" localSheetId="3">#REF!</definedName>
    <definedName name="Вспомогательная_форма_модели">#REF!</definedName>
    <definedName name="ДВВП" localSheetId="1">#REF!</definedName>
    <definedName name="ДВВП" localSheetId="2">#REF!</definedName>
    <definedName name="ДВВП" localSheetId="0">#REF!</definedName>
    <definedName name="ДВВП" localSheetId="3">#REF!</definedName>
    <definedName name="ДВВП">#REF!</definedName>
    <definedName name="ДискЭф" localSheetId="1">#REF!</definedName>
    <definedName name="ДискЭф" localSheetId="2">#REF!</definedName>
    <definedName name="ДискЭф" localSheetId="0">#REF!</definedName>
    <definedName name="ДискЭф" localSheetId="3">#REF!</definedName>
    <definedName name="ДискЭф">#REF!</definedName>
    <definedName name="ДКРвВ" localSheetId="1">#REF!</definedName>
    <definedName name="ДКРвВ" localSheetId="2">#REF!</definedName>
    <definedName name="ДКРвВ" localSheetId="0">#REF!</definedName>
    <definedName name="ДКРвВ" localSheetId="3">#REF!</definedName>
    <definedName name="ДКРвВ">#REF!</definedName>
    <definedName name="ДоляПВ" localSheetId="1">#REF!</definedName>
    <definedName name="ДоляПВ" localSheetId="2">#REF!</definedName>
    <definedName name="ДоляПВ" localSheetId="0">#REF!</definedName>
    <definedName name="ДоляПВ" localSheetId="3">#REF!</definedName>
    <definedName name="ДоляПВ">#REF!</definedName>
    <definedName name="ДУРвВ" localSheetId="1">#REF!</definedName>
    <definedName name="ДУРвВ" localSheetId="2">#REF!</definedName>
    <definedName name="ДУРвВ" localSheetId="0">#REF!</definedName>
    <definedName name="ДУРвВ" localSheetId="3">#REF!</definedName>
    <definedName name="ДУРвВ">#REF!</definedName>
    <definedName name="_xlnm.Print_Titles" localSheetId="1">'Источники '!$12:$13</definedName>
    <definedName name="_xlnm.Print_Titles" localSheetId="2">'План вводов'!$13:$15</definedName>
    <definedName name="_xlnm.Print_Titles" localSheetId="0">Потребность!$10:$14</definedName>
    <definedName name="Компания" localSheetId="1">#REF!</definedName>
    <definedName name="Компания" localSheetId="2">#REF!</definedName>
    <definedName name="Компания" localSheetId="0">#REF!</definedName>
    <definedName name="Компания" localSheetId="3">#REF!</definedName>
    <definedName name="Компания">#REF!</definedName>
    <definedName name="Направления">'[6]Технический блок СВОД'!$B$1:$B$7</definedName>
    <definedName name="НВРБП" localSheetId="1">#REF!</definedName>
    <definedName name="НВРБП" localSheetId="2">#REF!</definedName>
    <definedName name="НВРБП" localSheetId="0">#REF!</definedName>
    <definedName name="НВРБП" localSheetId="3">#REF!</definedName>
    <definedName name="НВРБП">#REF!</definedName>
    <definedName name="_xlnm.Print_Area" localSheetId="1">'Источники '!$A$1:$G$39</definedName>
    <definedName name="_xlnm.Print_Area" localSheetId="2">'План вводов'!$A$1:$AR$89</definedName>
    <definedName name="_xlnm.Print_Area" localSheetId="0">Потребность!$A$1:$W$81</definedName>
    <definedName name="_xlnm.Print_Area" localSheetId="3">'Пояснительная записка'!$A$1:$J$123</definedName>
    <definedName name="ПОТ" localSheetId="1">#REF!</definedName>
    <definedName name="ПОТ" localSheetId="2">#REF!</definedName>
    <definedName name="ПОТ" localSheetId="0">#REF!</definedName>
    <definedName name="ПОТ" localSheetId="3">#REF!</definedName>
    <definedName name="ПОТ">#REF!</definedName>
    <definedName name="ПотЭ" localSheetId="1">#REF!</definedName>
    <definedName name="ПотЭ" localSheetId="2">#REF!</definedName>
    <definedName name="ПотЭ" localSheetId="0">#REF!</definedName>
    <definedName name="ПотЭ" localSheetId="3">#REF!</definedName>
    <definedName name="ПотЭ">#REF!</definedName>
    <definedName name="ПОЭ" localSheetId="1">#REF!</definedName>
    <definedName name="ПОЭ" localSheetId="2">#REF!</definedName>
    <definedName name="ПОЭ" localSheetId="0">#REF!</definedName>
    <definedName name="ПОЭ" localSheetId="3">#REF!</definedName>
    <definedName name="ПОЭ">#REF!</definedName>
    <definedName name="ПрКр3" localSheetId="1">#REF!</definedName>
    <definedName name="ПрКр3" localSheetId="2">#REF!</definedName>
    <definedName name="ПрКр3" localSheetId="0">#REF!</definedName>
    <definedName name="ПрКр3" localSheetId="3">#REF!</definedName>
    <definedName name="ПрКр3">#REF!</definedName>
    <definedName name="ПрКрВ" localSheetId="1">#REF!</definedName>
    <definedName name="ПрКрВ" localSheetId="2">#REF!</definedName>
    <definedName name="ПрКрВ" localSheetId="0">#REF!</definedName>
    <definedName name="ПрКрВ" localSheetId="3">#REF!</definedName>
    <definedName name="ПрКрВ">#REF!</definedName>
    <definedName name="ПрКрВ3" localSheetId="1">#REF!</definedName>
    <definedName name="ПрКрВ3" localSheetId="2">#REF!</definedName>
    <definedName name="ПрКрВ3" localSheetId="0">#REF!</definedName>
    <definedName name="ПрКрВ3" localSheetId="3">#REF!</definedName>
    <definedName name="ПрКрВ3">#REF!</definedName>
    <definedName name="ПрКрВВ" localSheetId="1">#REF!</definedName>
    <definedName name="ПрКрВВ" localSheetId="2">#REF!</definedName>
    <definedName name="ПрКрВВ" localSheetId="0">#REF!</definedName>
    <definedName name="ПрКрВВ" localSheetId="3">#REF!</definedName>
    <definedName name="ПрКрВВ">#REF!</definedName>
    <definedName name="ПрТУСК" localSheetId="1">#REF!</definedName>
    <definedName name="ПрТУСК" localSheetId="2">#REF!</definedName>
    <definedName name="ПрТУСК" localSheetId="0">#REF!</definedName>
    <definedName name="ПрТУСК" localSheetId="3">#REF!</definedName>
    <definedName name="ПрТУСК">#REF!</definedName>
    <definedName name="Результаты_реализации_ИП" localSheetId="1">#REF!</definedName>
    <definedName name="Результаты_реализации_ИП" localSheetId="2">#REF!</definedName>
    <definedName name="Результаты_реализации_ИП" localSheetId="0">#REF!</definedName>
    <definedName name="Результаты_реализации_ИП" localSheetId="3">#REF!</definedName>
    <definedName name="Результаты_реализации_ИП">#REF!</definedName>
    <definedName name="СтавкаНДС" localSheetId="1">#REF!</definedName>
    <definedName name="СтавкаНДС" localSheetId="2">#REF!</definedName>
    <definedName name="СтавкаНДС" localSheetId="0">#REF!</definedName>
    <definedName name="СтавкаНДС" localSheetId="3">#REF!</definedName>
    <definedName name="СтавкаНДС">#REF!</definedName>
    <definedName name="СтЕСН" localSheetId="1">#REF!</definedName>
    <definedName name="СтЕСН" localSheetId="2">#REF!</definedName>
    <definedName name="СтЕСН" localSheetId="0">#REF!</definedName>
    <definedName name="СтЕСН" localSheetId="3">#REF!</definedName>
    <definedName name="СтЕСН">#REF!</definedName>
    <definedName name="СтЗемН" localSheetId="1">#REF!</definedName>
    <definedName name="СтЗемН" localSheetId="2">#REF!</definedName>
    <definedName name="СтЗемН" localSheetId="0">#REF!</definedName>
    <definedName name="СтЗемН" localSheetId="3">#REF!</definedName>
    <definedName name="СтЗемН">#REF!</definedName>
    <definedName name="СтНалИм" localSheetId="1">#REF!</definedName>
    <definedName name="СтНалИм" localSheetId="2">#REF!</definedName>
    <definedName name="СтНалИм" localSheetId="0">#REF!</definedName>
    <definedName name="СтНалИм" localSheetId="3">#REF!</definedName>
    <definedName name="СтНалИм">#REF!</definedName>
    <definedName name="Таблица_1._ЕСУ" localSheetId="1">#REF!</definedName>
    <definedName name="Таблица_1._ЕСУ" localSheetId="2">#REF!</definedName>
    <definedName name="Таблица_1._ЕСУ" localSheetId="0">#REF!</definedName>
    <definedName name="Таблица_1._ЕСУ" localSheetId="3">#REF!</definedName>
    <definedName name="Таблица_1._ЕСУ">#REF!</definedName>
    <definedName name="Таблица_10._Отчет_о_прибылях_и_убытках" localSheetId="1">#REF!</definedName>
    <definedName name="Таблица_10._Отчет_о_прибылях_и_убытках" localSheetId="2">#REF!</definedName>
    <definedName name="Таблица_10._Отчет_о_прибылях_и_убытках" localSheetId="0">#REF!</definedName>
    <definedName name="Таблица_10._Отчет_о_прибылях_и_убытках" localSheetId="3">#REF!</definedName>
    <definedName name="Таблица_10._Отчет_о_прибылях_и_убытках">#REF!</definedName>
    <definedName name="Таблица_11._Движение_денежных_средств" localSheetId="1">#REF!</definedName>
    <definedName name="Таблица_11._Движение_денежных_средств" localSheetId="2">#REF!</definedName>
    <definedName name="Таблица_11._Движение_денежных_средств" localSheetId="0">#REF!</definedName>
    <definedName name="Таблица_11._Движение_денежных_средств" localSheetId="3">#REF!</definedName>
    <definedName name="Таблица_11._Движение_денежных_средств">#REF!</definedName>
    <definedName name="Таблица_12._Расчеты_по_НДС" localSheetId="1">#REF!</definedName>
    <definedName name="Таблица_12._Расчеты_по_НДС" localSheetId="2">#REF!</definedName>
    <definedName name="Таблица_12._Расчеты_по_НДС" localSheetId="0">#REF!</definedName>
    <definedName name="Таблица_12._Расчеты_по_НДС" localSheetId="3">#REF!</definedName>
    <definedName name="Таблица_12._Расчеты_по_НДС">#REF!</definedName>
    <definedName name="Таблица_13._Расчеты_с_бюджетом" localSheetId="1">#REF!</definedName>
    <definedName name="Таблица_13._Расчеты_с_бюджетом" localSheetId="2">#REF!</definedName>
    <definedName name="Таблица_13._Расчеты_с_бюджетом" localSheetId="0">#REF!</definedName>
    <definedName name="Таблица_13._Расчеты_с_бюджетом" localSheetId="3">#REF!</definedName>
    <definedName name="Таблица_13._Расчеты_с_бюджетом">#REF!</definedName>
    <definedName name="Таблица_14._Расчет_рабочего_капитала" localSheetId="1">#REF!</definedName>
    <definedName name="Таблица_14._Расчет_рабочего_капитала" localSheetId="2">#REF!</definedName>
    <definedName name="Таблица_14._Расчет_рабочего_капитала" localSheetId="0">#REF!</definedName>
    <definedName name="Таблица_14._Расчет_рабочего_капитала" localSheetId="3">#REF!</definedName>
    <definedName name="Таблица_14._Расчет_рабочего_капитала">#REF!</definedName>
    <definedName name="Таблица_15._Баланс" localSheetId="1">#REF!</definedName>
    <definedName name="Таблица_15._Баланс" localSheetId="2">#REF!</definedName>
    <definedName name="Таблица_15._Баланс" localSheetId="0">#REF!</definedName>
    <definedName name="Таблица_15._Баланс" localSheetId="3">#REF!</definedName>
    <definedName name="Таблица_15._Баланс">#REF!</definedName>
    <definedName name="Таблица_16._Расчеты_по_кредитам_полученных_от_третьих_лиц" localSheetId="1">#REF!</definedName>
    <definedName name="Таблица_16._Расчеты_по_кредитам_полученных_от_третьих_лиц" localSheetId="2">#REF!</definedName>
    <definedName name="Таблица_16._Расчеты_по_кредитам_полученных_от_третьих_лиц" localSheetId="0">#REF!</definedName>
    <definedName name="Таблица_16._Расчеты_по_кредитам_полученных_от_третьих_лиц" localSheetId="3">#REF!</definedName>
    <definedName name="Таблица_16._Расчеты_по_кредитам_полученных_от_третьих_лиц">#REF!</definedName>
    <definedName name="Таблица_17._Расчеты_по_кредитам_полученным_внутри_группы" localSheetId="1">#REF!</definedName>
    <definedName name="Таблица_17._Расчеты_по_кредитам_полученным_внутри_группы" localSheetId="2">#REF!</definedName>
    <definedName name="Таблица_17._Расчеты_по_кредитам_полученным_внутри_группы" localSheetId="0">#REF!</definedName>
    <definedName name="Таблица_17._Расчеты_по_кредитам_полученным_внутри_группы" localSheetId="3">#REF!</definedName>
    <definedName name="Таблица_17._Расчеты_по_кредитам_полученным_внутри_группы">#REF!</definedName>
    <definedName name="Таблица_18._Краткосрочные_финансовые_вложения__3_и_лица" localSheetId="1">#REF!</definedName>
    <definedName name="Таблица_18._Краткосрочные_финансовые_вложения__3_и_лица" localSheetId="2">#REF!</definedName>
    <definedName name="Таблица_18._Краткосрочные_финансовые_вложения__3_и_лица" localSheetId="0">#REF!</definedName>
    <definedName name="Таблица_18._Краткосрочные_финансовые_вложения__3_и_лица" localSheetId="3">#REF!</definedName>
    <definedName name="Таблица_18._Краткосрочные_финансовые_вложения__3_и_лица">#REF!</definedName>
    <definedName name="Таблица_19.Краткосрочные_финансовые_вложения__внутри_группы" localSheetId="1">#REF!</definedName>
    <definedName name="Таблица_19.Краткосрочные_финансовые_вложения__внутри_группы" localSheetId="2">#REF!</definedName>
    <definedName name="Таблица_19.Краткосрочные_финансовые_вложения__внутри_группы" localSheetId="0">#REF!</definedName>
    <definedName name="Таблица_19.Краткосрочные_финансовые_вложения__внутри_группы" localSheetId="3">#REF!</definedName>
    <definedName name="Таблица_19.Краткосрочные_финансовые_вложения__внутри_группы">#REF!</definedName>
    <definedName name="Таблица_2._Шаблон_для_ввода_исходных_данных_сотрудниками_сбытовой_компании" localSheetId="1">#REF!</definedName>
    <definedName name="Таблица_2._Шаблон_для_ввода_исходных_данных_сотрудниками_сбытовой_компании" localSheetId="2">#REF!</definedName>
    <definedName name="Таблица_2._Шаблон_для_ввода_исходных_данных_сотрудниками_сбытовой_компании" localSheetId="0">#REF!</definedName>
    <definedName name="Таблица_2._Шаблон_для_ввода_исходных_данных_сотрудниками_сбытовой_компании" localSheetId="3">#REF!</definedName>
    <definedName name="Таблица_2._Шаблон_для_ввода_исходных_данных_сотрудниками_сбытовой_компании">#REF!</definedName>
    <definedName name="Таблица_20._Финансовые_коэффициенты_и_показатели_эффективности" localSheetId="1">#REF!</definedName>
    <definedName name="Таблица_20._Финансовые_коэффициенты_и_показатели_эффективности" localSheetId="2">#REF!</definedName>
    <definedName name="Таблица_20._Финансовые_коэффициенты_и_показатели_эффективности" localSheetId="0">#REF!</definedName>
    <definedName name="Таблица_20._Финансовые_коэффициенты_и_показатели_эффективности" localSheetId="3">#REF!</definedName>
    <definedName name="Таблица_20._Финансовые_коэффициенты_и_показатели_эффективности">#REF!</definedName>
    <definedName name="Таблица_21._Оценка_стоимости_сбытовой_компании" localSheetId="1">#REF!</definedName>
    <definedName name="Таблица_21._Оценка_стоимости_сбытовой_компании" localSheetId="2">#REF!</definedName>
    <definedName name="Таблица_21._Оценка_стоимости_сбытовой_компании" localSheetId="0">#REF!</definedName>
    <definedName name="Таблица_21._Оценка_стоимости_сбытовой_компании" localSheetId="3">#REF!</definedName>
    <definedName name="Таблица_21._Оценка_стоимости_сбытовой_компании">#REF!</definedName>
    <definedName name="Таблица_3._Инвестиционная_программа_по_основным_средствам__за_исключением_автотранспорта" localSheetId="1">#REF!</definedName>
    <definedName name="Таблица_3._Инвестиционная_программа_по_основным_средствам__за_исключением_автотранспорта" localSheetId="2">#REF!</definedName>
    <definedName name="Таблица_3._Инвестиционная_программа_по_основным_средствам__за_исключением_автотранспорта" localSheetId="0">#REF!</definedName>
    <definedName name="Таблица_3._Инвестиционная_программа_по_основным_средствам__за_исключением_автотранспорта" localSheetId="3">#REF!</definedName>
    <definedName name="Таблица_3._Инвестиционная_программа_по_основным_средствам__за_исключением_автотранспорта">#REF!</definedName>
    <definedName name="Таблица_4._Инвестиционная_программа_в_части_приобретения_автотранспорта" localSheetId="1">#REF!</definedName>
    <definedName name="Таблица_4._Инвестиционная_программа_в_части_приобретения_автотранспорта" localSheetId="2">#REF!</definedName>
    <definedName name="Таблица_4._Инвестиционная_программа_в_части_приобретения_автотранспорта" localSheetId="0">#REF!</definedName>
    <definedName name="Таблица_4._Инвестиционная_программа_в_части_приобретения_автотранспорта" localSheetId="3">#REF!</definedName>
    <definedName name="Таблица_4._Инвестиционная_программа_в_части_приобретения_автотранспорта">#REF!</definedName>
    <definedName name="Таблица_5._Инвестиционная_программа_в_части_РБП_и_ДФВ" localSheetId="1">#REF!</definedName>
    <definedName name="Таблица_5._Инвестиционная_программа_в_части_РБП_и_ДФВ" localSheetId="2">#REF!</definedName>
    <definedName name="Таблица_5._Инвестиционная_программа_в_части_РБП_и_ДФВ" localSheetId="0">#REF!</definedName>
    <definedName name="Таблица_5._Инвестиционная_программа_в_части_РБП_и_ДФВ" localSheetId="3">#REF!</definedName>
    <definedName name="Таблица_5._Инвестиционная_программа_в_части_РБП_и_ДФВ">#REF!</definedName>
    <definedName name="Таблица_6._Сводная_инвестиционная_программа" localSheetId="1">#REF!</definedName>
    <definedName name="Таблица_6._Сводная_инвестиционная_программа" localSheetId="2">#REF!</definedName>
    <definedName name="Таблица_6._Сводная_инвестиционная_программа" localSheetId="0">#REF!</definedName>
    <definedName name="Таблица_6._Сводная_инвестиционная_программа" localSheetId="3">#REF!</definedName>
    <definedName name="Таблица_6._Сводная_инвестиционная_программа">#REF!</definedName>
    <definedName name="Таблица_7._Доходная_база_без_НДС_по_начислению" localSheetId="1">#REF!</definedName>
    <definedName name="Таблица_7._Доходная_база_без_НДС_по_начислению" localSheetId="2">#REF!</definedName>
    <definedName name="Таблица_7._Доходная_база_без_НДС_по_начислению" localSheetId="0">#REF!</definedName>
    <definedName name="Таблица_7._Доходная_база_без_НДС_по_начислению" localSheetId="3">#REF!</definedName>
    <definedName name="Таблица_7._Доходная_база_без_НДС_по_начислению">#REF!</definedName>
    <definedName name="Таблица_8._Текущие_издержки_без_НДС_по_начислению" localSheetId="1">#REF!</definedName>
    <definedName name="Таблица_8._Текущие_издержки_без_НДС_по_начислению" localSheetId="2">#REF!</definedName>
    <definedName name="Таблица_8._Текущие_издержки_без_НДС_по_начислению" localSheetId="0">#REF!</definedName>
    <definedName name="Таблица_8._Текущие_издержки_без_НДС_по_начислению" localSheetId="3">#REF!</definedName>
    <definedName name="Таблица_8._Текущие_издержки_без_НДС_по_начислению">#REF!</definedName>
    <definedName name="Таблица_9._Финансирование_инвестиций" localSheetId="1">#REF!</definedName>
    <definedName name="Таблица_9._Финансирование_инвестиций" localSheetId="2">#REF!</definedName>
    <definedName name="Таблица_9._Финансирование_инвестиций" localSheetId="0">#REF!</definedName>
    <definedName name="Таблица_9._Финансирование_инвестиций" localSheetId="3">#REF!</definedName>
    <definedName name="Таблица_9._Финансирование_инвестиций">#REF!</definedName>
    <definedName name="ТПрСН" localSheetId="1">#REF!</definedName>
    <definedName name="ТПрСН" localSheetId="2">#REF!</definedName>
    <definedName name="ТПрСН" localSheetId="0">#REF!</definedName>
    <definedName name="ТПрСН" localSheetId="3">#REF!</definedName>
    <definedName name="ТПрСН">#REF!</definedName>
    <definedName name="ТПрТПЭ" localSheetId="1">#REF!</definedName>
    <definedName name="ТПрТПЭ" localSheetId="2">#REF!</definedName>
    <definedName name="ТПрТПЭ" localSheetId="0">#REF!</definedName>
    <definedName name="ТПрТПЭ" localSheetId="3">#REF!</definedName>
    <definedName name="ТПрТПЭ">#REF!</definedName>
    <definedName name="ТПрТТ" localSheetId="1">#REF!</definedName>
    <definedName name="ТПрТТ" localSheetId="2">#REF!</definedName>
    <definedName name="ТПрТТ" localSheetId="0">#REF!</definedName>
    <definedName name="ТПрТТ" localSheetId="3">#REF!</definedName>
    <definedName name="ТПрТТ">#REF!</definedName>
  </definedNames>
  <calcPr calcId="152511"/>
</workbook>
</file>

<file path=xl/calcChain.xml><?xml version="1.0" encoding="utf-8"?>
<calcChain xmlns="http://schemas.openxmlformats.org/spreadsheetml/2006/main">
  <c r="Y17" i="11" l="1"/>
  <c r="Z17" i="11"/>
  <c r="AA17" i="11"/>
  <c r="AB17" i="11"/>
  <c r="AC17" i="11" s="1"/>
  <c r="X17" i="11" s="1"/>
  <c r="AD17" i="11"/>
  <c r="AE17" i="11"/>
  <c r="AF17" i="11"/>
  <c r="AH17" i="11" s="1"/>
  <c r="AG17" i="11"/>
  <c r="AI17" i="11"/>
  <c r="AJ17" i="11"/>
  <c r="AM17" i="11" s="1"/>
  <c r="AK17" i="11"/>
  <c r="AL17" i="11"/>
  <c r="AN17" i="11"/>
  <c r="AO17" i="11"/>
  <c r="AP17" i="11"/>
  <c r="AQ17" i="11"/>
  <c r="AR17" i="11"/>
  <c r="U41" i="11" l="1"/>
  <c r="U40" i="11"/>
  <c r="Q73" i="11"/>
  <c r="Q57" i="11"/>
  <c r="L73" i="11"/>
  <c r="L55" i="11"/>
  <c r="L54" i="11"/>
  <c r="L53" i="11"/>
  <c r="L29" i="11"/>
  <c r="L25" i="11"/>
  <c r="L21" i="11"/>
  <c r="K74" i="11"/>
  <c r="K26" i="11"/>
  <c r="K24" i="11"/>
  <c r="K20" i="11"/>
  <c r="G73" i="11"/>
  <c r="G63" i="11"/>
  <c r="G62" i="11"/>
  <c r="G61" i="11"/>
  <c r="G60" i="11"/>
  <c r="G59" i="11"/>
  <c r="G29" i="11"/>
  <c r="G23" i="11"/>
  <c r="F75" i="11"/>
  <c r="F74" i="11"/>
  <c r="F65" i="11"/>
  <c r="F51" i="11"/>
  <c r="F50" i="11"/>
  <c r="F49" i="11"/>
  <c r="F48" i="11"/>
  <c r="F47" i="11"/>
  <c r="F45" i="11"/>
  <c r="F44" i="11"/>
  <c r="F43" i="11"/>
  <c r="F39" i="11"/>
  <c r="F38" i="11"/>
  <c r="F37" i="11"/>
  <c r="F36" i="11"/>
  <c r="F35" i="11"/>
  <c r="F34" i="11"/>
  <c r="F33" i="11"/>
  <c r="F32" i="11"/>
  <c r="F26" i="11"/>
  <c r="F22" i="11"/>
  <c r="E72" i="11"/>
  <c r="E28" i="11"/>
  <c r="D27" i="11"/>
  <c r="G19" i="11"/>
  <c r="F18" i="11"/>
  <c r="C15" i="10" l="1"/>
  <c r="G72" i="9" l="1"/>
  <c r="I27" i="9" l="1"/>
  <c r="E27" i="9"/>
  <c r="U74" i="11" l="1"/>
  <c r="V73" i="11"/>
  <c r="V71" i="11" s="1"/>
  <c r="T72" i="11"/>
  <c r="P74" i="11"/>
  <c r="R73" i="11"/>
  <c r="O72" i="11"/>
  <c r="J72" i="11"/>
  <c r="H74" i="11"/>
  <c r="AR75" i="11"/>
  <c r="AM75" i="11"/>
  <c r="AH75" i="11"/>
  <c r="W75" i="11"/>
  <c r="R75" i="11"/>
  <c r="M75" i="11"/>
  <c r="H75" i="11"/>
  <c r="M74" i="11"/>
  <c r="K71" i="11"/>
  <c r="M73" i="11"/>
  <c r="H73" i="11"/>
  <c r="G71" i="11"/>
  <c r="H72" i="11"/>
  <c r="AN71" i="11"/>
  <c r="AN70" i="11" s="1"/>
  <c r="AI71" i="11"/>
  <c r="AI70" i="11" s="1"/>
  <c r="AD71" i="11"/>
  <c r="AD70" i="11" s="1"/>
  <c r="Y71" i="11"/>
  <c r="Y70" i="11" s="1"/>
  <c r="S71" i="11"/>
  <c r="N71" i="11"/>
  <c r="L71" i="11"/>
  <c r="I71" i="11"/>
  <c r="F71" i="11"/>
  <c r="E71" i="11"/>
  <c r="D71" i="11"/>
  <c r="AR69" i="11"/>
  <c r="AM69" i="11"/>
  <c r="AC69" i="11"/>
  <c r="W69" i="11"/>
  <c r="R69" i="11"/>
  <c r="H69" i="11"/>
  <c r="AR68" i="11"/>
  <c r="AM68" i="11"/>
  <c r="AC68" i="11"/>
  <c r="W68" i="11"/>
  <c r="R68" i="11"/>
  <c r="H68" i="11"/>
  <c r="AR67" i="11"/>
  <c r="AM67" i="11"/>
  <c r="AH67" i="11"/>
  <c r="W67" i="11"/>
  <c r="R67" i="11"/>
  <c r="M67" i="11"/>
  <c r="AR66" i="11"/>
  <c r="AM66" i="11"/>
  <c r="AH66" i="11"/>
  <c r="W66" i="11"/>
  <c r="R66" i="11"/>
  <c r="M66" i="11"/>
  <c r="AR65" i="11"/>
  <c r="AM65" i="11"/>
  <c r="AH65" i="11"/>
  <c r="W65" i="11"/>
  <c r="R65" i="11"/>
  <c r="M65" i="11"/>
  <c r="H65" i="11"/>
  <c r="AQ64" i="11"/>
  <c r="AP64" i="11"/>
  <c r="AO64" i="11"/>
  <c r="AN64" i="11"/>
  <c r="AL64" i="11"/>
  <c r="AK64" i="11"/>
  <c r="AJ64" i="11"/>
  <c r="AI64" i="11"/>
  <c r="AG64" i="11"/>
  <c r="AF64" i="11"/>
  <c r="AE64" i="11"/>
  <c r="AD64" i="11"/>
  <c r="AB64" i="11"/>
  <c r="Z64" i="11"/>
  <c r="Y64" i="11"/>
  <c r="V64" i="11"/>
  <c r="U64" i="11"/>
  <c r="T64" i="11"/>
  <c r="S64" i="11"/>
  <c r="Q64" i="11"/>
  <c r="P64" i="11"/>
  <c r="O64" i="11"/>
  <c r="N64" i="11"/>
  <c r="L64" i="11"/>
  <c r="K64" i="11"/>
  <c r="J64" i="11"/>
  <c r="I64" i="11"/>
  <c r="G64" i="11"/>
  <c r="F64" i="11"/>
  <c r="E64" i="11"/>
  <c r="D64" i="11"/>
  <c r="AR63" i="11"/>
  <c r="AM63" i="11"/>
  <c r="AH63" i="11"/>
  <c r="W63" i="11"/>
  <c r="R63" i="11"/>
  <c r="M63" i="11"/>
  <c r="H63" i="11"/>
  <c r="AR62" i="11"/>
  <c r="AM62" i="11"/>
  <c r="AH62" i="11"/>
  <c r="W62" i="11"/>
  <c r="R62" i="11"/>
  <c r="M62" i="11"/>
  <c r="H62" i="11"/>
  <c r="AR61" i="11"/>
  <c r="AM61" i="11"/>
  <c r="AH61" i="11"/>
  <c r="W61" i="11"/>
  <c r="R61" i="11"/>
  <c r="M61" i="11"/>
  <c r="H61" i="11"/>
  <c r="AR60" i="11"/>
  <c r="AM60" i="11"/>
  <c r="AH60" i="11"/>
  <c r="W60" i="11"/>
  <c r="R60" i="11"/>
  <c r="M60" i="11"/>
  <c r="H60" i="11"/>
  <c r="AR59" i="11"/>
  <c r="AM59" i="11"/>
  <c r="AH59" i="11"/>
  <c r="W59" i="11"/>
  <c r="R59" i="11"/>
  <c r="M59" i="11"/>
  <c r="H59" i="11"/>
  <c r="AQ58" i="11"/>
  <c r="AP58" i="11"/>
  <c r="AO58" i="11"/>
  <c r="AN58" i="11"/>
  <c r="AL58" i="11"/>
  <c r="AK58" i="11"/>
  <c r="AJ58" i="11"/>
  <c r="AI58" i="11"/>
  <c r="AG58" i="11"/>
  <c r="AF58" i="11"/>
  <c r="AE58" i="11"/>
  <c r="AD58" i="11"/>
  <c r="AA58" i="11"/>
  <c r="Z58" i="11"/>
  <c r="Y58" i="11"/>
  <c r="V58" i="11"/>
  <c r="U58" i="11"/>
  <c r="T58" i="11"/>
  <c r="S58" i="11"/>
  <c r="Q58" i="11"/>
  <c r="P58" i="11"/>
  <c r="O58" i="11"/>
  <c r="N58" i="11"/>
  <c r="L58" i="11"/>
  <c r="K58" i="11"/>
  <c r="J58" i="11"/>
  <c r="I58" i="11"/>
  <c r="F58" i="11"/>
  <c r="E58" i="11"/>
  <c r="D58" i="11"/>
  <c r="AR57" i="11"/>
  <c r="AH57" i="11"/>
  <c r="AC57" i="11"/>
  <c r="W57" i="11"/>
  <c r="R57" i="11"/>
  <c r="M57" i="11"/>
  <c r="H57" i="11"/>
  <c r="AQ56" i="11"/>
  <c r="AP56" i="11"/>
  <c r="AO56" i="11"/>
  <c r="AN56" i="11"/>
  <c r="AK56" i="11"/>
  <c r="AJ56" i="11"/>
  <c r="AI56" i="11"/>
  <c r="AG56" i="11"/>
  <c r="AF56" i="11"/>
  <c r="AE56" i="11"/>
  <c r="AD56" i="11"/>
  <c r="AB56" i="11"/>
  <c r="AA56" i="11"/>
  <c r="Z56" i="11"/>
  <c r="Y56" i="11"/>
  <c r="V56" i="11"/>
  <c r="U56" i="11"/>
  <c r="T56" i="11"/>
  <c r="S56" i="11"/>
  <c r="P56" i="11"/>
  <c r="O56" i="11"/>
  <c r="N56" i="11"/>
  <c r="L56" i="11"/>
  <c r="K56" i="11"/>
  <c r="J56" i="11"/>
  <c r="I56" i="11"/>
  <c r="G56" i="11"/>
  <c r="F56" i="11"/>
  <c r="E56" i="11"/>
  <c r="D56" i="11"/>
  <c r="AR55" i="11"/>
  <c r="AM55" i="11"/>
  <c r="AC55" i="11"/>
  <c r="W55" i="11"/>
  <c r="R55" i="11"/>
  <c r="M55" i="11"/>
  <c r="H55" i="11"/>
  <c r="AR54" i="11"/>
  <c r="AM54" i="11"/>
  <c r="AC54" i="11"/>
  <c r="W54" i="11"/>
  <c r="R54" i="11"/>
  <c r="M54" i="11"/>
  <c r="H54" i="11"/>
  <c r="AR53" i="11"/>
  <c r="AM53" i="11"/>
  <c r="AC53" i="11"/>
  <c r="W53" i="11"/>
  <c r="R53" i="11"/>
  <c r="M53" i="11"/>
  <c r="H53" i="11"/>
  <c r="AQ52" i="11"/>
  <c r="AP52" i="11"/>
  <c r="AO52" i="11"/>
  <c r="AN52" i="11"/>
  <c r="AL52" i="11"/>
  <c r="AK52" i="11"/>
  <c r="AJ52" i="11"/>
  <c r="AI52" i="11"/>
  <c r="AF52" i="11"/>
  <c r="AE52" i="11"/>
  <c r="AD52" i="11"/>
  <c r="AB52" i="11"/>
  <c r="AA52" i="11"/>
  <c r="Z52" i="11"/>
  <c r="Y52" i="11"/>
  <c r="V52" i="11"/>
  <c r="U52" i="11"/>
  <c r="T52" i="11"/>
  <c r="S52" i="11"/>
  <c r="Q52" i="11"/>
  <c r="P52" i="11"/>
  <c r="O52" i="11"/>
  <c r="N52" i="11"/>
  <c r="L52" i="11"/>
  <c r="K52" i="11"/>
  <c r="J52" i="11"/>
  <c r="I52" i="11"/>
  <c r="G52" i="11"/>
  <c r="F52" i="11"/>
  <c r="E52" i="11"/>
  <c r="D52" i="11"/>
  <c r="AR51" i="11"/>
  <c r="AM51" i="11"/>
  <c r="AH51" i="11"/>
  <c r="W51" i="11"/>
  <c r="R51" i="11"/>
  <c r="M51" i="11"/>
  <c r="H51" i="11"/>
  <c r="AR50" i="11"/>
  <c r="AM50" i="11"/>
  <c r="AH50" i="11"/>
  <c r="W50" i="11"/>
  <c r="R50" i="11"/>
  <c r="M50" i="11"/>
  <c r="H50" i="11"/>
  <c r="AR49" i="11"/>
  <c r="AM49" i="11"/>
  <c r="AH49" i="11"/>
  <c r="W49" i="11"/>
  <c r="R49" i="11"/>
  <c r="M49" i="11"/>
  <c r="H49" i="11"/>
  <c r="AR48" i="11"/>
  <c r="AM48" i="11"/>
  <c r="AH48" i="11"/>
  <c r="W48" i="11"/>
  <c r="R48" i="11"/>
  <c r="M48" i="11"/>
  <c r="H48" i="11"/>
  <c r="AR47" i="11"/>
  <c r="AM47" i="11"/>
  <c r="AH47" i="11"/>
  <c r="W47" i="11"/>
  <c r="R47" i="11"/>
  <c r="M47" i="11"/>
  <c r="H47" i="11"/>
  <c r="AQ46" i="11"/>
  <c r="AP46" i="11"/>
  <c r="AO46" i="11"/>
  <c r="AN46" i="11"/>
  <c r="AL46" i="11"/>
  <c r="AK46" i="11"/>
  <c r="AJ46" i="11"/>
  <c r="AI46" i="11"/>
  <c r="AG46" i="11"/>
  <c r="AF46" i="11"/>
  <c r="AE46" i="11"/>
  <c r="AD46" i="11"/>
  <c r="AB46" i="11"/>
  <c r="Z46" i="11"/>
  <c r="Y46" i="11"/>
  <c r="V46" i="11"/>
  <c r="U46" i="11"/>
  <c r="T46" i="11"/>
  <c r="S46" i="11"/>
  <c r="Q46" i="11"/>
  <c r="P46" i="11"/>
  <c r="O46" i="11"/>
  <c r="N46" i="11"/>
  <c r="L46" i="11"/>
  <c r="K46" i="11"/>
  <c r="J46" i="11"/>
  <c r="I46" i="11"/>
  <c r="G46" i="11"/>
  <c r="F46" i="11"/>
  <c r="E46" i="11"/>
  <c r="D46" i="11"/>
  <c r="AR45" i="11"/>
  <c r="AM45" i="11"/>
  <c r="AH45" i="11"/>
  <c r="W45" i="11"/>
  <c r="R45" i="11"/>
  <c r="M45" i="11"/>
  <c r="H45" i="11"/>
  <c r="AR44" i="11"/>
  <c r="AM44" i="11"/>
  <c r="AH44" i="11"/>
  <c r="W44" i="11"/>
  <c r="R44" i="11"/>
  <c r="M44" i="11"/>
  <c r="H44" i="11"/>
  <c r="AR43" i="11"/>
  <c r="AM43" i="11"/>
  <c r="AH43" i="11"/>
  <c r="W43" i="11"/>
  <c r="R43" i="11"/>
  <c r="M43" i="11"/>
  <c r="H43" i="11"/>
  <c r="F42" i="11"/>
  <c r="AQ42" i="11"/>
  <c r="AP42" i="11"/>
  <c r="AO42" i="11"/>
  <c r="AN42" i="11"/>
  <c r="AL42" i="11"/>
  <c r="AK42" i="11"/>
  <c r="AJ42" i="11"/>
  <c r="AI42" i="11"/>
  <c r="AG42" i="11"/>
  <c r="AF42" i="11"/>
  <c r="AE42" i="11"/>
  <c r="AD42" i="11"/>
  <c r="AB42" i="11"/>
  <c r="Z42" i="11"/>
  <c r="Y42" i="11"/>
  <c r="V42" i="11"/>
  <c r="U42" i="11"/>
  <c r="T42" i="11"/>
  <c r="S42" i="11"/>
  <c r="Q42" i="11"/>
  <c r="P42" i="11"/>
  <c r="O42" i="11"/>
  <c r="N42" i="11"/>
  <c r="L42" i="11"/>
  <c r="K42" i="11"/>
  <c r="J42" i="11"/>
  <c r="I42" i="11"/>
  <c r="G42" i="11"/>
  <c r="E42" i="11"/>
  <c r="D42" i="11"/>
  <c r="AM41" i="11"/>
  <c r="AH41" i="11"/>
  <c r="AC41" i="11"/>
  <c r="W41" i="11"/>
  <c r="R41" i="11"/>
  <c r="M41" i="11"/>
  <c r="H41" i="11"/>
  <c r="AM40" i="11"/>
  <c r="AH40" i="11"/>
  <c r="AC40" i="11"/>
  <c r="W40" i="11"/>
  <c r="R40" i="11"/>
  <c r="M40" i="11"/>
  <c r="H40" i="11"/>
  <c r="AR39" i="11"/>
  <c r="AM39" i="11"/>
  <c r="AH39" i="11"/>
  <c r="W39" i="11"/>
  <c r="R39" i="11"/>
  <c r="M39" i="11"/>
  <c r="H39" i="11"/>
  <c r="AR38" i="11"/>
  <c r="AM38" i="11"/>
  <c r="AH38" i="11"/>
  <c r="W38" i="11"/>
  <c r="R38" i="11"/>
  <c r="M38" i="11"/>
  <c r="H38" i="11"/>
  <c r="AR37" i="11"/>
  <c r="AM37" i="11"/>
  <c r="AH37" i="11"/>
  <c r="W37" i="11"/>
  <c r="R37" i="11"/>
  <c r="M37" i="11"/>
  <c r="H37" i="11"/>
  <c r="AR36" i="11"/>
  <c r="AM36" i="11"/>
  <c r="AH36" i="11"/>
  <c r="W36" i="11"/>
  <c r="R36" i="11"/>
  <c r="M36" i="11"/>
  <c r="H36" i="11"/>
  <c r="AR35" i="11"/>
  <c r="AM35" i="11"/>
  <c r="AH35" i="11"/>
  <c r="W35" i="11"/>
  <c r="R35" i="11"/>
  <c r="M35" i="11"/>
  <c r="H35" i="11"/>
  <c r="AR34" i="11"/>
  <c r="AM34" i="11"/>
  <c r="AH34" i="11"/>
  <c r="W34" i="11"/>
  <c r="R34" i="11"/>
  <c r="M34" i="11"/>
  <c r="H34" i="11"/>
  <c r="AR33" i="11"/>
  <c r="AM33" i="11"/>
  <c r="AH33" i="11"/>
  <c r="W33" i="11"/>
  <c r="R33" i="11"/>
  <c r="M33" i="11"/>
  <c r="H33" i="11"/>
  <c r="AR32" i="11"/>
  <c r="AM32" i="11"/>
  <c r="AH32" i="11"/>
  <c r="W32" i="11"/>
  <c r="R32" i="11"/>
  <c r="M32" i="11"/>
  <c r="H32" i="11"/>
  <c r="AQ31" i="11"/>
  <c r="AP31" i="11"/>
  <c r="AO31" i="11"/>
  <c r="AN31" i="11"/>
  <c r="AN30" i="11" s="1"/>
  <c r="AL31" i="11"/>
  <c r="AK31" i="11"/>
  <c r="AK30" i="11" s="1"/>
  <c r="AJ31" i="11"/>
  <c r="AI31" i="11"/>
  <c r="AI30" i="11" s="1"/>
  <c r="AG31" i="11"/>
  <c r="AF31" i="11"/>
  <c r="AF30" i="11" s="1"/>
  <c r="AE31" i="11"/>
  <c r="AD31" i="11"/>
  <c r="AD30" i="11" s="1"/>
  <c r="AB31" i="11"/>
  <c r="Z31" i="11"/>
  <c r="Y31" i="11"/>
  <c r="V31" i="11"/>
  <c r="U31" i="11"/>
  <c r="T31" i="11"/>
  <c r="S31" i="11"/>
  <c r="Q31" i="11"/>
  <c r="P31" i="11"/>
  <c r="O31" i="11"/>
  <c r="N31" i="11"/>
  <c r="L31" i="11"/>
  <c r="K31" i="11"/>
  <c r="J31" i="11"/>
  <c r="I31" i="11"/>
  <c r="G31" i="11"/>
  <c r="F31" i="11"/>
  <c r="E31" i="11"/>
  <c r="D31" i="11"/>
  <c r="AR29" i="11"/>
  <c r="AM29" i="11"/>
  <c r="W29" i="11"/>
  <c r="R29" i="11"/>
  <c r="M29" i="11"/>
  <c r="H29" i="11"/>
  <c r="AR28" i="11"/>
  <c r="AM28" i="11"/>
  <c r="AH28" i="11"/>
  <c r="W28" i="11"/>
  <c r="R28" i="11"/>
  <c r="M28" i="11"/>
  <c r="H28" i="11"/>
  <c r="AR27" i="11"/>
  <c r="AM27" i="11"/>
  <c r="AH27" i="11"/>
  <c r="W27" i="11"/>
  <c r="R27" i="11"/>
  <c r="M27" i="11"/>
  <c r="H27" i="11"/>
  <c r="AR26" i="11"/>
  <c r="AM26" i="11"/>
  <c r="W26" i="11"/>
  <c r="R26" i="11"/>
  <c r="M26" i="11"/>
  <c r="H26" i="11"/>
  <c r="AR25" i="11"/>
  <c r="AM25" i="11"/>
  <c r="AC25" i="11"/>
  <c r="W25" i="11"/>
  <c r="R25" i="11"/>
  <c r="M25" i="11"/>
  <c r="H25" i="11"/>
  <c r="AR24" i="11"/>
  <c r="AM24" i="11"/>
  <c r="AC24" i="11"/>
  <c r="W24" i="11"/>
  <c r="R24" i="11"/>
  <c r="M24" i="11"/>
  <c r="H24" i="11"/>
  <c r="AR23" i="11"/>
  <c r="AM23" i="11"/>
  <c r="AH23" i="11"/>
  <c r="W23" i="11"/>
  <c r="R23" i="11"/>
  <c r="M23" i="11"/>
  <c r="H23" i="11"/>
  <c r="AR22" i="11"/>
  <c r="AM22" i="11"/>
  <c r="AH22" i="11"/>
  <c r="W22" i="11"/>
  <c r="R22" i="11"/>
  <c r="M22" i="11"/>
  <c r="H22" i="11"/>
  <c r="AR21" i="11"/>
  <c r="AM21" i="11"/>
  <c r="AC21" i="11"/>
  <c r="W21" i="11"/>
  <c r="R21" i="11"/>
  <c r="M21" i="11"/>
  <c r="H21" i="11"/>
  <c r="AR20" i="11"/>
  <c r="AM20" i="11"/>
  <c r="AC20" i="11"/>
  <c r="W20" i="11"/>
  <c r="R20" i="11"/>
  <c r="M20" i="11"/>
  <c r="H20" i="11"/>
  <c r="AR19" i="11"/>
  <c r="AM19" i="11"/>
  <c r="AH19" i="11"/>
  <c r="W19" i="11"/>
  <c r="R19" i="11"/>
  <c r="M19" i="11"/>
  <c r="H19" i="11"/>
  <c r="AR18" i="11"/>
  <c r="AM18" i="11"/>
  <c r="AH18" i="11"/>
  <c r="W18" i="11"/>
  <c r="R18" i="11"/>
  <c r="M18" i="11"/>
  <c r="H18" i="11"/>
  <c r="G30" i="10"/>
  <c r="G29" i="10"/>
  <c r="G28" i="10"/>
  <c r="G27" i="10"/>
  <c r="G26" i="10"/>
  <c r="G25" i="10"/>
  <c r="G24" i="10"/>
  <c r="G23" i="10"/>
  <c r="F23" i="10"/>
  <c r="E23" i="10"/>
  <c r="D23" i="10"/>
  <c r="C23" i="10"/>
  <c r="G22" i="10"/>
  <c r="G20" i="10"/>
  <c r="G19" i="10"/>
  <c r="F18" i="10"/>
  <c r="E18" i="10"/>
  <c r="D18" i="10"/>
  <c r="C18" i="10"/>
  <c r="G17" i="10"/>
  <c r="G16" i="10"/>
  <c r="F15" i="10"/>
  <c r="E15" i="10"/>
  <c r="D15" i="10"/>
  <c r="K24" i="9"/>
  <c r="G24" i="9"/>
  <c r="AE30" i="11" l="1"/>
  <c r="AJ30" i="11"/>
  <c r="AO30" i="11"/>
  <c r="AQ30" i="11"/>
  <c r="W74" i="11"/>
  <c r="W31" i="11"/>
  <c r="AR42" i="11"/>
  <c r="M46" i="11"/>
  <c r="AM46" i="11"/>
  <c r="AC52" i="11"/>
  <c r="AM58" i="11"/>
  <c r="M64" i="11"/>
  <c r="AR64" i="11"/>
  <c r="R31" i="11"/>
  <c r="AR31" i="11"/>
  <c r="W46" i="11"/>
  <c r="AR52" i="11"/>
  <c r="R58" i="11"/>
  <c r="W58" i="11"/>
  <c r="AH58" i="11"/>
  <c r="AM64" i="11"/>
  <c r="M31" i="11"/>
  <c r="AM31" i="11"/>
  <c r="R42" i="11"/>
  <c r="W42" i="11"/>
  <c r="AH42" i="11"/>
  <c r="W52" i="11"/>
  <c r="AM52" i="11"/>
  <c r="M56" i="11"/>
  <c r="M58" i="11"/>
  <c r="W64" i="11"/>
  <c r="AH64" i="11"/>
  <c r="M42" i="11"/>
  <c r="R46" i="11"/>
  <c r="AR46" i="11"/>
  <c r="R52" i="11"/>
  <c r="H56" i="11"/>
  <c r="W56" i="11"/>
  <c r="AC56" i="11"/>
  <c r="AR56" i="11"/>
  <c r="AR58" i="11"/>
  <c r="R64" i="11"/>
  <c r="O71" i="11"/>
  <c r="C53" i="11"/>
  <c r="M72" i="11"/>
  <c r="J71" i="11"/>
  <c r="P71" i="11"/>
  <c r="C54" i="11"/>
  <c r="R74" i="11"/>
  <c r="W73" i="11"/>
  <c r="C73" i="11" s="1"/>
  <c r="J24" i="9"/>
  <c r="C28" i="11"/>
  <c r="C55" i="11"/>
  <c r="H64" i="11"/>
  <c r="C21" i="11"/>
  <c r="C25" i="11"/>
  <c r="U71" i="11"/>
  <c r="R72" i="11"/>
  <c r="W72" i="11"/>
  <c r="C41" i="11"/>
  <c r="C40" i="11"/>
  <c r="C57" i="11"/>
  <c r="M52" i="11"/>
  <c r="C61" i="11"/>
  <c r="C62" i="11"/>
  <c r="C59" i="11"/>
  <c r="C60" i="11"/>
  <c r="C63" i="11"/>
  <c r="C75" i="11"/>
  <c r="C65" i="11"/>
  <c r="H42" i="11"/>
  <c r="C47" i="11"/>
  <c r="C49" i="11"/>
  <c r="C51" i="11"/>
  <c r="C48" i="11"/>
  <c r="C50" i="11"/>
  <c r="C43" i="11"/>
  <c r="C45" i="11"/>
  <c r="C44" i="11"/>
  <c r="H46" i="11"/>
  <c r="C34" i="11"/>
  <c r="C36" i="11"/>
  <c r="C37" i="11"/>
  <c r="C35" i="11"/>
  <c r="C38" i="11"/>
  <c r="C33" i="11"/>
  <c r="C39" i="11"/>
  <c r="H31" i="11"/>
  <c r="C32" i="11"/>
  <c r="C27" i="11"/>
  <c r="C23" i="11"/>
  <c r="C22" i="11"/>
  <c r="C19" i="11"/>
  <c r="C18" i="11"/>
  <c r="C29" i="11"/>
  <c r="G15" i="10"/>
  <c r="G18" i="10"/>
  <c r="C26" i="11"/>
  <c r="T71" i="11"/>
  <c r="Q71" i="11"/>
  <c r="H71" i="11"/>
  <c r="AH31" i="11"/>
  <c r="Q56" i="11"/>
  <c r="AM42" i="11"/>
  <c r="H52" i="11"/>
  <c r="AH56" i="11"/>
  <c r="G58" i="11"/>
  <c r="C20" i="11"/>
  <c r="C24" i="11"/>
  <c r="AH46" i="11"/>
  <c r="AN76" i="11" l="1"/>
  <c r="AD76" i="11"/>
  <c r="AI76" i="11"/>
  <c r="C64" i="11"/>
  <c r="M71" i="11"/>
  <c r="C46" i="11"/>
  <c r="C74" i="11"/>
  <c r="C31" i="11"/>
  <c r="AF26" i="11"/>
  <c r="W71" i="11"/>
  <c r="C72" i="11"/>
  <c r="C52" i="11"/>
  <c r="C42" i="11"/>
  <c r="R71" i="11"/>
  <c r="R56" i="11"/>
  <c r="H58" i="11"/>
  <c r="AH26" i="11" l="1"/>
  <c r="C71" i="11"/>
  <c r="C56" i="11"/>
  <c r="C58" i="11"/>
  <c r="S72" i="9"/>
  <c r="S71" i="9"/>
  <c r="R70" i="9"/>
  <c r="Q70" i="9"/>
  <c r="P69" i="9"/>
  <c r="O72" i="9"/>
  <c r="O71" i="9"/>
  <c r="N70" i="9"/>
  <c r="M70" i="9"/>
  <c r="I70" i="9"/>
  <c r="E71" i="9"/>
  <c r="E70" i="9"/>
  <c r="N71" i="9" l="1"/>
  <c r="AL73" i="11" s="1"/>
  <c r="AJ72" i="11"/>
  <c r="AO72" i="11"/>
  <c r="G70" i="9"/>
  <c r="N72" i="9"/>
  <c r="R71" i="9"/>
  <c r="R72" i="9"/>
  <c r="S69" i="9"/>
  <c r="S68" i="9" s="1"/>
  <c r="AL71" i="11" l="1"/>
  <c r="AM73" i="11"/>
  <c r="AQ73" i="11"/>
  <c r="AM72" i="11"/>
  <c r="AJ71" i="11"/>
  <c r="AJ70" i="11" s="1"/>
  <c r="AK74" i="11"/>
  <c r="AR72" i="11"/>
  <c r="AO71" i="11"/>
  <c r="AO70" i="11" s="1"/>
  <c r="F70" i="9"/>
  <c r="R69" i="9"/>
  <c r="R68" i="9" s="1"/>
  <c r="AP74" i="11"/>
  <c r="AL70" i="11" l="1"/>
  <c r="Z72" i="11"/>
  <c r="AK71" i="11"/>
  <c r="AK70" i="11" s="1"/>
  <c r="AM74" i="11"/>
  <c r="AR73" i="11"/>
  <c r="AQ71" i="11"/>
  <c r="AQ70" i="11" s="1"/>
  <c r="AR74" i="11"/>
  <c r="AP71" i="11"/>
  <c r="AP70" i="11" s="1"/>
  <c r="AC72" i="11" l="1"/>
  <c r="Z71" i="11"/>
  <c r="Z70" i="11" s="1"/>
  <c r="AO76" i="11"/>
  <c r="AM71" i="11"/>
  <c r="AJ76" i="11"/>
  <c r="AR71" i="11"/>
  <c r="AK76" i="11" l="1"/>
  <c r="AM70" i="11"/>
  <c r="AQ76" i="11"/>
  <c r="AR70" i="11"/>
  <c r="T73" i="9" l="1"/>
  <c r="G73" i="9"/>
  <c r="T72" i="9"/>
  <c r="K72" i="9"/>
  <c r="T71" i="9"/>
  <c r="K71" i="9"/>
  <c r="G71" i="9"/>
  <c r="W70" i="9"/>
  <c r="T70" i="9"/>
  <c r="J70" i="9"/>
  <c r="V70" i="9" s="1"/>
  <c r="L69" i="9"/>
  <c r="H69" i="9"/>
  <c r="D69" i="9"/>
  <c r="H67" i="9"/>
  <c r="H66" i="9"/>
  <c r="D65" i="9"/>
  <c r="T65" i="9" s="1"/>
  <c r="D64" i="9"/>
  <c r="T64" i="9" s="1"/>
  <c r="T63" i="9"/>
  <c r="E63" i="9"/>
  <c r="D62" i="9"/>
  <c r="T61" i="9"/>
  <c r="E61" i="9"/>
  <c r="T60" i="9"/>
  <c r="E60" i="9"/>
  <c r="T59" i="9"/>
  <c r="E59" i="9"/>
  <c r="T58" i="9"/>
  <c r="E58" i="9"/>
  <c r="T57" i="9"/>
  <c r="E57" i="9"/>
  <c r="D56" i="9"/>
  <c r="T56" i="9" s="1"/>
  <c r="T55" i="9"/>
  <c r="M55" i="9"/>
  <c r="L54" i="9"/>
  <c r="T53" i="9"/>
  <c r="I53" i="9"/>
  <c r="T52" i="9"/>
  <c r="I52" i="9"/>
  <c r="T51" i="9"/>
  <c r="I51" i="9"/>
  <c r="H50" i="9"/>
  <c r="T49" i="9"/>
  <c r="E49" i="9"/>
  <c r="T48" i="9"/>
  <c r="E48" i="9"/>
  <c r="T47" i="9"/>
  <c r="E47" i="9"/>
  <c r="T46" i="9"/>
  <c r="E46" i="9"/>
  <c r="T45" i="9"/>
  <c r="E45" i="9"/>
  <c r="D44" i="9"/>
  <c r="T44" i="9" s="1"/>
  <c r="T43" i="9"/>
  <c r="E43" i="9"/>
  <c r="T42" i="9"/>
  <c r="E42" i="9"/>
  <c r="T41" i="9"/>
  <c r="E41" i="9"/>
  <c r="D40" i="9"/>
  <c r="T40" i="9" s="1"/>
  <c r="T39" i="9"/>
  <c r="S39" i="9"/>
  <c r="T38" i="9"/>
  <c r="S38" i="9"/>
  <c r="T37" i="9"/>
  <c r="E37" i="9"/>
  <c r="T36" i="9"/>
  <c r="E36" i="9"/>
  <c r="T35" i="9"/>
  <c r="E35" i="9"/>
  <c r="T34" i="9"/>
  <c r="E34" i="9"/>
  <c r="T33" i="9"/>
  <c r="E33" i="9"/>
  <c r="T32" i="9"/>
  <c r="E32" i="9"/>
  <c r="T31" i="9"/>
  <c r="E31" i="9"/>
  <c r="T30" i="9"/>
  <c r="E30" i="9"/>
  <c r="D29" i="9"/>
  <c r="T27" i="9"/>
  <c r="K27" i="9"/>
  <c r="G27" i="9"/>
  <c r="T26" i="9"/>
  <c r="G26" i="9"/>
  <c r="T25" i="9"/>
  <c r="G25" i="9"/>
  <c r="W24" i="9"/>
  <c r="T24" i="9"/>
  <c r="F24" i="9"/>
  <c r="T23" i="9"/>
  <c r="I23" i="9"/>
  <c r="T22" i="9"/>
  <c r="I22" i="9"/>
  <c r="T21" i="9"/>
  <c r="E21" i="9"/>
  <c r="T20" i="9"/>
  <c r="E20" i="9"/>
  <c r="T19" i="9"/>
  <c r="I19" i="9"/>
  <c r="T18" i="9"/>
  <c r="I18" i="9"/>
  <c r="T17" i="9"/>
  <c r="E17" i="9"/>
  <c r="T16" i="9"/>
  <c r="E16" i="9"/>
  <c r="T54" i="9" l="1"/>
  <c r="R38" i="9"/>
  <c r="R28" i="9" s="1"/>
  <c r="S28" i="9"/>
  <c r="G42" i="9"/>
  <c r="F42" i="9" s="1"/>
  <c r="G48" i="9"/>
  <c r="G37" i="9"/>
  <c r="G65" i="9"/>
  <c r="K19" i="9"/>
  <c r="J19" i="9" s="1"/>
  <c r="V19" i="9" s="1"/>
  <c r="G31" i="9"/>
  <c r="G34" i="9"/>
  <c r="W34" i="9" s="1"/>
  <c r="W38" i="9"/>
  <c r="K52" i="9"/>
  <c r="W52" i="9" s="1"/>
  <c r="G60" i="9"/>
  <c r="G30" i="9"/>
  <c r="W30" i="9" s="1"/>
  <c r="G33" i="9"/>
  <c r="R39" i="9"/>
  <c r="V39" i="9" s="1"/>
  <c r="W39" i="9"/>
  <c r="F73" i="9"/>
  <c r="V73" i="9" s="1"/>
  <c r="W73" i="9"/>
  <c r="V24" i="9"/>
  <c r="AA26" i="11"/>
  <c r="G36" i="9"/>
  <c r="K51" i="9"/>
  <c r="G63" i="9"/>
  <c r="L69" i="11"/>
  <c r="G32" i="9"/>
  <c r="G46" i="9"/>
  <c r="O55" i="9"/>
  <c r="G58" i="9"/>
  <c r="W58" i="9" s="1"/>
  <c r="K67" i="9"/>
  <c r="G16" i="9"/>
  <c r="G17" i="9"/>
  <c r="K22" i="9"/>
  <c r="K23" i="9"/>
  <c r="T29" i="9"/>
  <c r="G35" i="9"/>
  <c r="G45" i="9"/>
  <c r="W45" i="9" s="1"/>
  <c r="G57" i="9"/>
  <c r="E67" i="11"/>
  <c r="T67" i="9"/>
  <c r="J72" i="9"/>
  <c r="G41" i="9"/>
  <c r="K53" i="9"/>
  <c r="K18" i="9"/>
  <c r="G43" i="9"/>
  <c r="G20" i="9"/>
  <c r="W20" i="9" s="1"/>
  <c r="G21" i="9"/>
  <c r="F25" i="9"/>
  <c r="W25" i="9"/>
  <c r="G47" i="9"/>
  <c r="G49" i="9"/>
  <c r="W49" i="9" s="1"/>
  <c r="T50" i="9"/>
  <c r="G59" i="9"/>
  <c r="G61" i="9"/>
  <c r="T62" i="9"/>
  <c r="G64" i="9"/>
  <c r="D66" i="11"/>
  <c r="K66" i="9"/>
  <c r="W66" i="9" s="1"/>
  <c r="L68" i="11"/>
  <c r="AE72" i="11"/>
  <c r="J71" i="9"/>
  <c r="F27" i="9"/>
  <c r="K69" i="9"/>
  <c r="K68" i="9" s="1"/>
  <c r="T69" i="9"/>
  <c r="W71" i="9"/>
  <c r="F71" i="9"/>
  <c r="O69" i="9"/>
  <c r="O68" i="9" s="1"/>
  <c r="N69" i="9"/>
  <c r="N68" i="9" s="1"/>
  <c r="W26" i="9"/>
  <c r="F26" i="9"/>
  <c r="W27" i="9"/>
  <c r="J27" i="9"/>
  <c r="T66" i="9"/>
  <c r="K15" i="9" l="1"/>
  <c r="W16" i="9"/>
  <c r="G15" i="9"/>
  <c r="AP40" i="11"/>
  <c r="F48" i="9"/>
  <c r="V38" i="9"/>
  <c r="AP41" i="11"/>
  <c r="W19" i="9"/>
  <c r="AG21" i="11"/>
  <c r="W42" i="9"/>
  <c r="F31" i="9"/>
  <c r="W37" i="9"/>
  <c r="W48" i="9"/>
  <c r="F36" i="9"/>
  <c r="F33" i="9"/>
  <c r="V33" i="9" s="1"/>
  <c r="W33" i="9"/>
  <c r="F37" i="9"/>
  <c r="V37" i="9" s="1"/>
  <c r="F30" i="9"/>
  <c r="W36" i="9"/>
  <c r="F65" i="9"/>
  <c r="V65" i="9" s="1"/>
  <c r="W65" i="9"/>
  <c r="AA75" i="11"/>
  <c r="W31" i="9"/>
  <c r="F32" i="9"/>
  <c r="V32" i="9" s="1"/>
  <c r="F35" i="9"/>
  <c r="AA37" i="11" s="1"/>
  <c r="W32" i="9"/>
  <c r="F60" i="9"/>
  <c r="W60" i="9"/>
  <c r="J52" i="9"/>
  <c r="F34" i="9"/>
  <c r="AA36" i="11" s="1"/>
  <c r="G29" i="9"/>
  <c r="W35" i="9"/>
  <c r="AB29" i="11"/>
  <c r="J66" i="9"/>
  <c r="W47" i="9"/>
  <c r="F47" i="9"/>
  <c r="F21" i="9"/>
  <c r="W21" i="9"/>
  <c r="J18" i="9"/>
  <c r="J53" i="9"/>
  <c r="F41" i="9"/>
  <c r="J67" i="9"/>
  <c r="F46" i="9"/>
  <c r="W51" i="9"/>
  <c r="K50" i="9"/>
  <c r="K28" i="9" s="1"/>
  <c r="J51" i="9"/>
  <c r="G40" i="9"/>
  <c r="F40" i="9" s="1"/>
  <c r="AG73" i="11"/>
  <c r="F49" i="9"/>
  <c r="Y27" i="11"/>
  <c r="V25" i="9"/>
  <c r="F57" i="9"/>
  <c r="F16" i="9"/>
  <c r="W55" i="9"/>
  <c r="O54" i="9"/>
  <c r="O28" i="9" s="1"/>
  <c r="N55" i="9"/>
  <c r="G56" i="9"/>
  <c r="W46" i="9"/>
  <c r="W18" i="9"/>
  <c r="W57" i="9"/>
  <c r="W41" i="9"/>
  <c r="AB73" i="11"/>
  <c r="AF74" i="11"/>
  <c r="AH72" i="11"/>
  <c r="AE71" i="11"/>
  <c r="AE70" i="11" s="1"/>
  <c r="M68" i="11"/>
  <c r="F20" i="9"/>
  <c r="F45" i="9"/>
  <c r="W23" i="9"/>
  <c r="J23" i="9"/>
  <c r="W63" i="9"/>
  <c r="G62" i="9"/>
  <c r="F63" i="9"/>
  <c r="F61" i="9"/>
  <c r="V42" i="9"/>
  <c r="AA44" i="11"/>
  <c r="J22" i="9"/>
  <c r="AG29" i="11"/>
  <c r="W22" i="9"/>
  <c r="W61" i="9"/>
  <c r="W64" i="9"/>
  <c r="F64" i="9"/>
  <c r="W67" i="9"/>
  <c r="G44" i="9"/>
  <c r="F44" i="9" s="1"/>
  <c r="V26" i="9"/>
  <c r="Z28" i="11"/>
  <c r="W53" i="9"/>
  <c r="S74" i="9"/>
  <c r="J69" i="9"/>
  <c r="J68" i="9" s="1"/>
  <c r="H66" i="11"/>
  <c r="W59" i="9"/>
  <c r="F59" i="9"/>
  <c r="W43" i="9"/>
  <c r="F43" i="9"/>
  <c r="H67" i="11"/>
  <c r="W17" i="9"/>
  <c r="F17" i="9"/>
  <c r="F58" i="9"/>
  <c r="M69" i="11"/>
  <c r="AC26" i="11"/>
  <c r="V27" i="9"/>
  <c r="V71" i="9"/>
  <c r="AH21" i="11" l="1"/>
  <c r="AP30" i="11"/>
  <c r="F15" i="9"/>
  <c r="V48" i="9"/>
  <c r="J15" i="9"/>
  <c r="V31" i="9"/>
  <c r="AA50" i="11"/>
  <c r="AR40" i="11"/>
  <c r="G28" i="9"/>
  <c r="AA33" i="11"/>
  <c r="AC33" i="11" s="1"/>
  <c r="V34" i="9"/>
  <c r="AA39" i="11"/>
  <c r="AA38" i="11"/>
  <c r="AC38" i="11" s="1"/>
  <c r="AR41" i="11"/>
  <c r="W44" i="9"/>
  <c r="V36" i="9"/>
  <c r="V30" i="9"/>
  <c r="AA35" i="11"/>
  <c r="Z67" i="11"/>
  <c r="Z30" i="11" s="1"/>
  <c r="AC75" i="11"/>
  <c r="V60" i="9"/>
  <c r="AA34" i="11"/>
  <c r="AC34" i="11" s="1"/>
  <c r="V35" i="9"/>
  <c r="AA32" i="11"/>
  <c r="AC32" i="11" s="1"/>
  <c r="W40" i="9"/>
  <c r="W15" i="9"/>
  <c r="AB62" i="11"/>
  <c r="AF71" i="11"/>
  <c r="W29" i="9"/>
  <c r="AH29" i="11"/>
  <c r="V52" i="9"/>
  <c r="AG54" i="11"/>
  <c r="F29" i="9"/>
  <c r="X26" i="11"/>
  <c r="C67" i="11"/>
  <c r="AC28" i="11"/>
  <c r="V64" i="9"/>
  <c r="Y66" i="11"/>
  <c r="Y30" i="11" s="1"/>
  <c r="V22" i="9"/>
  <c r="AF24" i="11"/>
  <c r="V20" i="9"/>
  <c r="AA22" i="11"/>
  <c r="C68" i="11"/>
  <c r="X41" i="11"/>
  <c r="V67" i="9"/>
  <c r="AG69" i="11"/>
  <c r="V41" i="9"/>
  <c r="AA43" i="11"/>
  <c r="AF20" i="11"/>
  <c r="V18" i="9"/>
  <c r="V44" i="9"/>
  <c r="V58" i="9"/>
  <c r="AB60" i="11"/>
  <c r="V61" i="9"/>
  <c r="AB63" i="11"/>
  <c r="W56" i="9"/>
  <c r="AB59" i="11"/>
  <c r="F56" i="9"/>
  <c r="V57" i="9"/>
  <c r="V46" i="9"/>
  <c r="AA48" i="11"/>
  <c r="V40" i="9"/>
  <c r="AH74" i="11"/>
  <c r="C69" i="11"/>
  <c r="V43" i="9"/>
  <c r="AA45" i="11"/>
  <c r="AC37" i="11"/>
  <c r="V63" i="9"/>
  <c r="AA65" i="11"/>
  <c r="V45" i="9"/>
  <c r="AA47" i="11"/>
  <c r="AC73" i="11"/>
  <c r="AB71" i="11"/>
  <c r="AB70" i="11" s="1"/>
  <c r="AG71" i="11"/>
  <c r="AG70" i="11" s="1"/>
  <c r="AH73" i="11"/>
  <c r="V53" i="9"/>
  <c r="AG55" i="11"/>
  <c r="V21" i="9"/>
  <c r="AB23" i="11"/>
  <c r="V47" i="9"/>
  <c r="AA49" i="11"/>
  <c r="AC29" i="11"/>
  <c r="X21" i="11"/>
  <c r="V23" i="9"/>
  <c r="AG25" i="11"/>
  <c r="N54" i="9"/>
  <c r="W54" i="9"/>
  <c r="AA18" i="11"/>
  <c r="V16" i="9"/>
  <c r="AC27" i="11"/>
  <c r="K74" i="9"/>
  <c r="W50" i="9"/>
  <c r="AC36" i="11"/>
  <c r="AC44" i="11"/>
  <c r="V17" i="9"/>
  <c r="AB19" i="11"/>
  <c r="V59" i="9"/>
  <c r="AB61" i="11"/>
  <c r="C66" i="11"/>
  <c r="F62" i="9"/>
  <c r="W62" i="9"/>
  <c r="X72" i="11"/>
  <c r="V55" i="9"/>
  <c r="AL57" i="11"/>
  <c r="V49" i="9"/>
  <c r="AA51" i="11"/>
  <c r="AG53" i="11"/>
  <c r="J50" i="9"/>
  <c r="J28" i="9" s="1"/>
  <c r="V51" i="9"/>
  <c r="V66" i="9"/>
  <c r="AG68" i="11"/>
  <c r="AF70" i="11" l="1"/>
  <c r="AP76" i="11"/>
  <c r="AR30" i="11"/>
  <c r="X40" i="11"/>
  <c r="AC50" i="11"/>
  <c r="X50" i="11" s="1"/>
  <c r="N28" i="9"/>
  <c r="AC35" i="11"/>
  <c r="X35" i="11" s="1"/>
  <c r="F28" i="9"/>
  <c r="AC39" i="11"/>
  <c r="AC67" i="11"/>
  <c r="X67" i="11" s="1"/>
  <c r="X29" i="11"/>
  <c r="X75" i="11"/>
  <c r="AA31" i="11"/>
  <c r="W28" i="9"/>
  <c r="AH71" i="11"/>
  <c r="AC62" i="11"/>
  <c r="V29" i="9"/>
  <c r="V15" i="9"/>
  <c r="AH54" i="11"/>
  <c r="X36" i="11"/>
  <c r="AC23" i="11"/>
  <c r="AH55" i="11"/>
  <c r="X34" i="11"/>
  <c r="AC47" i="11"/>
  <c r="AA46" i="11"/>
  <c r="AC65" i="11"/>
  <c r="AA64" i="11"/>
  <c r="AH20" i="11"/>
  <c r="AM57" i="11"/>
  <c r="AL56" i="11"/>
  <c r="AL30" i="11" s="1"/>
  <c r="X44" i="11"/>
  <c r="V54" i="9"/>
  <c r="AC48" i="11"/>
  <c r="AB58" i="11"/>
  <c r="AB30" i="11" s="1"/>
  <c r="AC59" i="11"/>
  <c r="AC66" i="11"/>
  <c r="Y76" i="11"/>
  <c r="AH53" i="11"/>
  <c r="AG52" i="11"/>
  <c r="AG30" i="11" s="1"/>
  <c r="X27" i="11"/>
  <c r="AH25" i="11"/>
  <c r="X33" i="11"/>
  <c r="X73" i="11"/>
  <c r="AC45" i="11"/>
  <c r="AC22" i="11"/>
  <c r="AH24" i="11"/>
  <c r="X28" i="11"/>
  <c r="V50" i="9"/>
  <c r="O74" i="9"/>
  <c r="AC49" i="11"/>
  <c r="X37" i="11"/>
  <c r="X38" i="11"/>
  <c r="AC51" i="11"/>
  <c r="AH68" i="11"/>
  <c r="V62" i="9"/>
  <c r="AC61" i="11"/>
  <c r="AC19" i="11"/>
  <c r="AE76" i="11"/>
  <c r="V56" i="9"/>
  <c r="X32" i="11"/>
  <c r="AC63" i="11"/>
  <c r="AC60" i="11"/>
  <c r="AC43" i="11"/>
  <c r="AA42" i="11"/>
  <c r="AH69" i="11"/>
  <c r="Z76" i="11"/>
  <c r="R74" i="9"/>
  <c r="N74" i="9"/>
  <c r="AR76" i="11" l="1"/>
  <c r="AC31" i="11"/>
  <c r="AA30" i="11"/>
  <c r="X39" i="11"/>
  <c r="F21" i="10"/>
  <c r="F14" i="10" s="1"/>
  <c r="X62" i="11"/>
  <c r="X54" i="11"/>
  <c r="X19" i="11"/>
  <c r="X24" i="11"/>
  <c r="X25" i="11"/>
  <c r="X53" i="11"/>
  <c r="X55" i="11"/>
  <c r="X43" i="11"/>
  <c r="AC58" i="11"/>
  <c r="X20" i="11"/>
  <c r="AC46" i="11"/>
  <c r="J74" i="9"/>
  <c r="X69" i="11"/>
  <c r="X63" i="11"/>
  <c r="AH70" i="11"/>
  <c r="X68" i="11"/>
  <c r="X51" i="11"/>
  <c r="X22" i="11"/>
  <c r="X45" i="11"/>
  <c r="AF76" i="11"/>
  <c r="AC64" i="11"/>
  <c r="X47" i="11"/>
  <c r="X23" i="11"/>
  <c r="AC42" i="11"/>
  <c r="X59" i="11"/>
  <c r="X48" i="11"/>
  <c r="X57" i="11"/>
  <c r="V28" i="9"/>
  <c r="X60" i="11"/>
  <c r="X61" i="11"/>
  <c r="X49" i="11"/>
  <c r="AG76" i="11"/>
  <c r="AH52" i="11"/>
  <c r="X66" i="11"/>
  <c r="AM56" i="11"/>
  <c r="X31" i="11"/>
  <c r="X65" i="11"/>
  <c r="E21" i="10"/>
  <c r="AC30" i="11" l="1"/>
  <c r="AM30" i="11"/>
  <c r="AL76" i="11"/>
  <c r="AH76" i="11"/>
  <c r="D21" i="10"/>
  <c r="F31" i="10"/>
  <c r="X56" i="11"/>
  <c r="X52" i="11"/>
  <c r="X42" i="11"/>
  <c r="X64" i="11"/>
  <c r="X46" i="11"/>
  <c r="X58" i="11"/>
  <c r="AB76" i="11"/>
  <c r="E14" i="10"/>
  <c r="AH30" i="11"/>
  <c r="AM76" i="11" l="1"/>
  <c r="X30" i="11"/>
  <c r="E31" i="10"/>
  <c r="D14" i="10"/>
  <c r="AC18" i="11"/>
  <c r="D31" i="10" l="1"/>
  <c r="X18" i="11"/>
  <c r="G69" i="9" l="1"/>
  <c r="G68" i="9" s="1"/>
  <c r="W69" i="9" l="1"/>
  <c r="W72" i="9"/>
  <c r="F72" i="9"/>
  <c r="W68" i="9" l="1"/>
  <c r="G74" i="9"/>
  <c r="V72" i="9"/>
  <c r="F69" i="9"/>
  <c r="F68" i="9" s="1"/>
  <c r="AA74" i="11"/>
  <c r="W74" i="9" l="1"/>
  <c r="AA71" i="11"/>
  <c r="AA70" i="11" s="1"/>
  <c r="AC74" i="11"/>
  <c r="V69" i="9"/>
  <c r="X74" i="11" l="1"/>
  <c r="AC71" i="11"/>
  <c r="F74" i="9"/>
  <c r="V68" i="9"/>
  <c r="AC70" i="11" l="1"/>
  <c r="AA76" i="11"/>
  <c r="X71" i="11"/>
  <c r="C21" i="10"/>
  <c r="V74" i="9"/>
  <c r="AC76" i="11" l="1"/>
  <c r="X70" i="11"/>
  <c r="G21" i="10"/>
  <c r="C14" i="10"/>
  <c r="X76" i="11" l="1"/>
  <c r="C31" i="10"/>
  <c r="G14" i="10"/>
  <c r="G31" i="10" l="1"/>
</calcChain>
</file>

<file path=xl/sharedStrings.xml><?xml version="1.0" encoding="utf-8"?>
<sst xmlns="http://schemas.openxmlformats.org/spreadsheetml/2006/main" count="513" uniqueCount="264">
  <si>
    <t>УТВЕРЖДАЮ</t>
  </si>
  <si>
    <t>№</t>
  </si>
  <si>
    <t>Наименование</t>
  </si>
  <si>
    <t>ИТОГО</t>
  </si>
  <si>
    <t>1.1.1</t>
  </si>
  <si>
    <t>1.1.2</t>
  </si>
  <si>
    <t>2</t>
  </si>
  <si>
    <t>Собственные средства</t>
  </si>
  <si>
    <t>1.1</t>
  </si>
  <si>
    <t>1.2</t>
  </si>
  <si>
    <t>Возврат НДС</t>
  </si>
  <si>
    <t>1.2.1</t>
  </si>
  <si>
    <t>1.2.2</t>
  </si>
  <si>
    <t>1.3</t>
  </si>
  <si>
    <t>1.4</t>
  </si>
  <si>
    <t>Привлечённые средства, в т.ч.</t>
  </si>
  <si>
    <t>Кредиты</t>
  </si>
  <si>
    <t>Облигационные займы</t>
  </si>
  <si>
    <t>Займы организаций</t>
  </si>
  <si>
    <t>Бюджетное финансирование</t>
  </si>
  <si>
    <t>Средства внешних инвесторов</t>
  </si>
  <si>
    <t>Использование лизинга</t>
  </si>
  <si>
    <t>Прочие привлечённые средства</t>
  </si>
  <si>
    <t>2.1</t>
  </si>
  <si>
    <t>2.2</t>
  </si>
  <si>
    <t>2.3</t>
  </si>
  <si>
    <t>2.4</t>
  </si>
  <si>
    <t>2.5</t>
  </si>
  <si>
    <t>2.6</t>
  </si>
  <si>
    <t>2.7</t>
  </si>
  <si>
    <t>ВСЕГО источников финансирования</t>
  </si>
  <si>
    <t>Источник финансировани</t>
  </si>
  <si>
    <t>Цена за 1 ед., тыс.руб.</t>
  </si>
  <si>
    <t>в т.ч. инвестиционная составляющая в тарифе</t>
  </si>
  <si>
    <t>I кв.</t>
  </si>
  <si>
    <t>II кв.</t>
  </si>
  <si>
    <t>III кв.</t>
  </si>
  <si>
    <t>IV кв.</t>
  </si>
  <si>
    <t>итого</t>
  </si>
  <si>
    <t>Первоначальная стоимость вводимых основных средств (без НДС), тыс. руб.</t>
  </si>
  <si>
    <t>Стоимость, тыс.руб.                (без НДС)</t>
  </si>
  <si>
    <t>Количество,    ед./кв.м.</t>
  </si>
  <si>
    <t>Количество, ед./кв.м.</t>
  </si>
  <si>
    <t>м.п.</t>
  </si>
  <si>
    <t>(реквизиты органа власти, утверждающего ИП)</t>
  </si>
  <si>
    <t>_______________________________________</t>
  </si>
  <si>
    <r>
      <t>_________________</t>
    </r>
    <r>
      <rPr>
        <sz val="14"/>
        <color theme="1"/>
        <rFont val="Times New Roman"/>
        <family val="1"/>
        <charset val="204"/>
      </rPr>
      <t>______________________</t>
    </r>
  </si>
  <si>
    <t>(наименование организации)</t>
  </si>
  <si>
    <t xml:space="preserve">                  (наименование организации)</t>
  </si>
  <si>
    <t>___________________________________</t>
  </si>
  <si>
    <t>_____________________________________</t>
  </si>
  <si>
    <t>(подпись)</t>
  </si>
  <si>
    <t xml:space="preserve">(подпись)  </t>
  </si>
  <si>
    <t>(ФИО)</t>
  </si>
  <si>
    <t>М.П.</t>
  </si>
  <si>
    <t>_____________________________________________________</t>
  </si>
  <si>
    <t>2. Обоснование необходимости приобретения инвестиционного проекта</t>
  </si>
  <si>
    <t>1. Общая характеристика инвестиционной программы</t>
  </si>
  <si>
    <t>____________</t>
  </si>
  <si>
    <t>____________________________________</t>
  </si>
  <si>
    <t>Стоимость, тыс.руб.                (с НДС)</t>
  </si>
  <si>
    <t>Прибыль, направляемая на инвестиции:</t>
  </si>
  <si>
    <t>в т.ч. прочая прибыль</t>
  </si>
  <si>
    <t>Амортизация:</t>
  </si>
  <si>
    <t>в т.ч. амортизация, учтённая в тарифе</t>
  </si>
  <si>
    <t>Прогноз ввода объектов</t>
  </si>
  <si>
    <t>Объём финансирования (с НДС), тыс.руб.</t>
  </si>
  <si>
    <t>Блэйд-сервер с ПО:</t>
  </si>
  <si>
    <t>2018 год</t>
  </si>
  <si>
    <t>Сервер UCS B200 M3 Blade Server w/o CPU, memory, HDD, mLOM/mezz</t>
  </si>
  <si>
    <t>Сервисный пакет SMARTNET 8X5XNBD UCS B200 M3 Blade Se</t>
  </si>
  <si>
    <t>Флеш память  4GB Flash USB Drive (shorter) for all M3 servers</t>
  </si>
  <si>
    <t>Модуль расширения Cisco UCS VIC 1240 modular LOM for M3 blade servers</t>
  </si>
  <si>
    <t>ОЗУ 8GB DDR3-1600-MHz RDIMM/PC3-12800/dual rank/1.35v</t>
  </si>
  <si>
    <t>Процессор 3.00 GHz E5-2690 v2/130W 10C/25MB Cache/DDR3 1866MHz</t>
  </si>
  <si>
    <t>Windows Server 2012 R2 Datacenter</t>
  </si>
  <si>
    <t>Vmware vSphere 5.5 Standard</t>
  </si>
  <si>
    <t>Сетевое оборудование:</t>
  </si>
  <si>
    <t>Коммутатор Cisco WS-C2960S-48TS-L</t>
  </si>
  <si>
    <t>Коммутатор Cisco SG300-52MP</t>
  </si>
  <si>
    <t>AVAYA secure router 2330</t>
  </si>
  <si>
    <t>Оргтехника:</t>
  </si>
  <si>
    <t>Медиа-шлюз G430</t>
  </si>
  <si>
    <t>Резервный блок питания для медиа-шлюза G450</t>
  </si>
  <si>
    <t>Плата на 8 аналоговых портов</t>
  </si>
  <si>
    <t>Плата на 24 аналоговых абонента</t>
  </si>
  <si>
    <t>Плата цифрового потока DS1</t>
  </si>
  <si>
    <t>МФУ Kyocera TASKalfa 8001i</t>
  </si>
  <si>
    <t>Kyocera ECOSYS M3540dn</t>
  </si>
  <si>
    <t>МФУ KYOCERA ECOSYS M3560idn</t>
  </si>
  <si>
    <t>Персональные компьютеры:</t>
  </si>
  <si>
    <t>Оборудование криптозащиты:</t>
  </si>
  <si>
    <t>ПАК ViPNet Coordinator HW100 C 4.x</t>
  </si>
  <si>
    <t>ПАК ViPNet Coordinator HW1000 4.x</t>
  </si>
  <si>
    <t>Передача права на использование ПО ViPNet Administrator 4.х (КС3)</t>
  </si>
  <si>
    <t>Передача права на использование ПО ViPNet Client for Windows 4.х (КС3)</t>
  </si>
  <si>
    <t>Сертификат активации сервиса совместной технической поддержки ПО ViPNet Administrator 4.x (КС3) на срок 1 год, уровень - Расширенный</t>
  </si>
  <si>
    <t>Информационное оборудование:</t>
  </si>
  <si>
    <t>СВЕТОДИОДНЫЙ ЭКРАН ТЭ-120-160Х64B</t>
  </si>
  <si>
    <t>2019 год</t>
  </si>
  <si>
    <t>2020 год</t>
  </si>
  <si>
    <t>План 2018 год</t>
  </si>
  <si>
    <t>План 2019 год</t>
  </si>
  <si>
    <t>План 2020 год</t>
  </si>
  <si>
    <t>ОП "КурскАтомЭнергоСбыт" АО "АтомЭнергоСбыт"</t>
  </si>
  <si>
    <t>Данной оборудование планируется в качестве резервного. В случае выхода какого-либо узла сети из строя будет возможность быстрой его замены и уменьшения времени простоя.</t>
  </si>
  <si>
    <t>Под информационным оборудованием подразумевается СВЕТОДИОДНЫЙ ЭКРАН ТЭ-120-160Х64B, который будет размещен в Центре обслуживания клиенто в здании Управления обособленного подразделения. На нем будет транслироваться всевозможная информация для потребителей.</t>
  </si>
  <si>
    <t>Обеспечение охранно-пожарной сигнализации в Северном отделении и Железногорском участке</t>
  </si>
  <si>
    <t>Обеспечение охранно-пожарной сигнализации в Западном отделении  и Льговском участке</t>
  </si>
  <si>
    <t>Обеспечение охранно-пожарной сигнализации в Восточном отделении и Щигровском участке</t>
  </si>
  <si>
    <t>Оборудование телефонии:</t>
  </si>
  <si>
    <t>2018 г.</t>
  </si>
  <si>
    <t>2019 г.</t>
  </si>
  <si>
    <t>2020г.</t>
  </si>
  <si>
    <t>2021 год</t>
  </si>
  <si>
    <t>Система "Электронная очередь"</t>
  </si>
  <si>
    <t>Серверное шасси в комплекте с 8 блэйд-серверами</t>
  </si>
  <si>
    <t>Система хранения данных для блэйд-серверов</t>
  </si>
  <si>
    <t>1.2.</t>
  </si>
  <si>
    <t>1.3.</t>
  </si>
  <si>
    <t>1.4.</t>
  </si>
  <si>
    <t>1.5.</t>
  </si>
  <si>
    <t>1.6.</t>
  </si>
  <si>
    <t xml:space="preserve">Мини-трактор с шарнирно-сочлененной рамой AVANT </t>
  </si>
  <si>
    <t>Сервер HP DL160 Gen9 8SFF CTO Server 754520-B21</t>
  </si>
  <si>
    <t>Сервер HP DL380 Gen9 24SFF CTO Server 767032-B21</t>
  </si>
  <si>
    <t>Дисковая полка IBM V3700 SFF Dual Expansion</t>
  </si>
  <si>
    <t>1.7.</t>
  </si>
  <si>
    <t>1.8.</t>
  </si>
  <si>
    <t>1.9.</t>
  </si>
  <si>
    <t>1.11.</t>
  </si>
  <si>
    <t>1.12.</t>
  </si>
  <si>
    <t>1.1.</t>
  </si>
  <si>
    <t>1.10.</t>
  </si>
  <si>
    <t>Обеспечение охранно-пожарной сигнализации в Южном отделении и Обоянском.участке</t>
  </si>
  <si>
    <t>2021г.</t>
  </si>
  <si>
    <t>План 2021 год</t>
  </si>
  <si>
    <t>Системный блок: ПК HP ELITEDESK 800 G2 SFF CORE I5-6500,4GB DDR4-2133 (1X4GB) RAM,1TB 7200 RPM,SOLENOID LOCK,SLIM SUPERMULTI DVDRW,USB SLIM KBD,USBMOUSE,FREEDOS,3-3-3 WTY,Монитор: Samsung S24C350BL</t>
  </si>
  <si>
    <t>Разработка и интеграция системы с биллингом</t>
  </si>
  <si>
    <t xml:space="preserve">Лицензии на устройство самообслуживания </t>
  </si>
  <si>
    <t>Сервер</t>
  </si>
  <si>
    <t>Платежный терминал для помещений</t>
  </si>
  <si>
    <t>Физическое пространство для блэйд-серверов. Неотъемлемая часть.</t>
  </si>
  <si>
    <t>Сервер HP DL160 Gen9 8SFF CTO Server 754520-B21 в составе: необходим для базы данных программного комплекса СТЭК-ЭНЕРГО в связи с централизацией узлов ЦА.</t>
  </si>
  <si>
    <t>Сервер HP DL380 Gen9 24SFF CTO Server 767032-B21 в составе: сервер приложений программного комплекса СТЭК-ЭНЕРГО для реализации бизнес-логики комплекса в связи с централизацией узлов ЦА.</t>
  </si>
  <si>
    <t>Сервер UCS B200 M4: для модернизации имеющегося парка оборудования  в следствии морального устаревания и физического выхода из эксплуатации</t>
  </si>
  <si>
    <t>Сервер UCS B200 M4</t>
  </si>
  <si>
    <t xml:space="preserve">Сервер UCS B200 M4 </t>
  </si>
  <si>
    <t xml:space="preserve">Дисковая полка IBM V3700 SFF Dual Expansion: в целях обеспечения обработки растущих объемов данных, развертывания новых информационных систем на вычислительных мощностях, замены ранее приобретенного серверного оборудования в следствии морального устаревания и физического выхода из эксплуатации </t>
  </si>
  <si>
    <t>Мини трактор с ШАРНИРНО-СОЧЛЕНЕННОЙ РАМОЙ AVANT - Обеспечение содержания прилегающей территории в надлежайшем состоянии. 
Используя подходящие инструменты, зимой -  уборка снега и противогололёдной обработке, весной и летом –  очистка и мытье тротуаров, а осенью – уборка опавшей листвы и мусора.</t>
  </si>
  <si>
    <t>Количество,
ед./кв.м.</t>
  </si>
  <si>
    <t>Расширение серверных мощностей связано с необходимостью повышения отказоустойчивости и надежности виртуальной инфраструктуры обособленного подразделения.Также планируется реализация  проектов, которые потребуют дополнительную серверную мощность и физическое пространство: 
1) Интеграция с ГИС ЖКХ,
2) Личный кабинет юридических лиц,
3) Реализация ЕРКЦ,
4) Модернизация Контакт-центра.</t>
  </si>
  <si>
    <t>На данный момент в ОП "КурскАтомЭнергоСбыт" используется серверное шасси с возможностью установки в него 8-ми блэйд-северов. В рамках реализации проектов, которые запланированы в 2017 году серверные мощности и физическое пространство будут использованы. Также в процессе эксплуатации данного оборудования происходит его физический износ, так как работает оно 24 часа в сутки 7 дней в неделю. В связи с этим есть необходимоть покупки дополнительного серверного шасси.</t>
  </si>
  <si>
    <t>На данный момент в ОП "КурскАтомЭнергоСбыт" используется оргтехника фирмы Xerox, приобретенная в декабре 2014 года, срок службы которой составляет 5 лет. В связи с этим планируется приобрести оргтехнику более ремонтопригодную, с возможностью заправки картриджей, что сократит затраты на её обслуживание.
- Позиция №1 покупается для Курского отделения, где самое большое количество потребителей электрической энегрии. Данный вид оргтехники способен производить печать в больших объёмах
- Позиция №2 покупается взамен уже используемого принтера Xerox 3610,
- Позиция №3 покупается  взамен уже используемого принтера Xerox 5325</t>
  </si>
  <si>
    <t>В декабре 2014 года были приобретены системные блоки и мониторы. Срок эксплуатации, заявленный производителем, составляет 5 лет. К 2019 году системные характеристики компьютеров координально возрастут, по сравнению к 2014 году. В связи с этим целесообразно произвести замену компьютерной техники в обособленном подразделении.</t>
  </si>
  <si>
    <t>В настоящее время в обособленном подразделении используются средства криптозащиты VipNet 3-й версии. С 01 декабря 2018 года истекает срок сертификации данной версии. В связи с этим требуется приобрести оборудование VipNet 4-версии.</t>
  </si>
  <si>
    <t>Расходы из себестоимости</t>
  </si>
  <si>
    <t>2.1.</t>
  </si>
  <si>
    <t>2.2.</t>
  </si>
  <si>
    <t>2.3.</t>
  </si>
  <si>
    <t>2.4.</t>
  </si>
  <si>
    <t>2.5.</t>
  </si>
  <si>
    <t>2.6.</t>
  </si>
  <si>
    <t>2.7.</t>
  </si>
  <si>
    <t>2.8.</t>
  </si>
  <si>
    <t>2.9.</t>
  </si>
  <si>
    <t>2.10.</t>
  </si>
  <si>
    <t>2.11.</t>
  </si>
  <si>
    <t>2.12.</t>
  </si>
  <si>
    <t>2.13.</t>
  </si>
  <si>
    <t>2.</t>
  </si>
  <si>
    <t>2.1.1.</t>
  </si>
  <si>
    <t>2.1.2.</t>
  </si>
  <si>
    <t>2.1.3.</t>
  </si>
  <si>
    <t>2.1.4.</t>
  </si>
  <si>
    <t>2.1.5.</t>
  </si>
  <si>
    <t>2.1.6.</t>
  </si>
  <si>
    <t>2.1.7.</t>
  </si>
  <si>
    <t>2.1.8.</t>
  </si>
  <si>
    <t>2.5.1.</t>
  </si>
  <si>
    <t>2.5.2.</t>
  </si>
  <si>
    <t>2.5.3.</t>
  </si>
  <si>
    <t>2.6.1.</t>
  </si>
  <si>
    <t>2.6.2.</t>
  </si>
  <si>
    <t>2.7.1.</t>
  </si>
  <si>
    <t>2.8.1.</t>
  </si>
  <si>
    <t>2.9.1.</t>
  </si>
  <si>
    <t>Приобретение ИТ-имущества</t>
  </si>
  <si>
    <t>Инвестиционная программа ОП "КурскАтомЭнергоСбыт" АО "АтомЭнергоСбыт" на 2018 - 2021 г.(проект)</t>
  </si>
  <si>
    <t>Источники финансирования инвестиционной программы на 2018 - 2021 г.(проект)</t>
  </si>
  <si>
    <t>ОП "КурскАтомЭнергоСбыт" АО "АтомЭнергоСбыт"(проект)</t>
  </si>
  <si>
    <t>Приобретение имущества общего и специального назначения</t>
  </si>
  <si>
    <t>1.</t>
  </si>
  <si>
    <t>1.9</t>
  </si>
  <si>
    <t>Обеспечение охранно-пожарной сигнализации в Южном отделении и Обоянском участке</t>
  </si>
  <si>
    <t>Иные проекты</t>
  </si>
  <si>
    <t>3.1.</t>
  </si>
  <si>
    <t>Оснащение системой ключевых Центров обслуживания клиентов и участков в Курской области. Приобретение системы электронной очереди необходимо для: 
- систематизации и оптимизации процесса обслуживания посетителей; 
- сокращения времени обслуживания клиентов; 
- повышения эффективности работы и производительности труда сотрудников компании за счет равномерного распределения нагрузки в течение рабочего времени.</t>
  </si>
  <si>
    <t>Обеспечение охранно-пожарной сигнализации в  Западном отделении  и Льговском участке</t>
  </si>
  <si>
    <t>Обеспечение охранно-пожарной сигнализации в  Южном отделении и Обоянском участке</t>
  </si>
  <si>
    <t>Обеспечение охранно-пожарной сигнализации в  Восточном отделении и Щигровском участке</t>
  </si>
  <si>
    <t>Краткое описание инвестиционной программы на 2018 - 2021 г.(проект)</t>
  </si>
  <si>
    <t>Идентификатор</t>
  </si>
  <si>
    <t>Н_10</t>
  </si>
  <si>
    <t>Н_11</t>
  </si>
  <si>
    <t>Н_13</t>
  </si>
  <si>
    <t>Н_14</t>
  </si>
  <si>
    <t>Н_15</t>
  </si>
  <si>
    <t>Н_16</t>
  </si>
  <si>
    <t>Н_18</t>
  </si>
  <si>
    <t>Н_19</t>
  </si>
  <si>
    <t>Н_20</t>
  </si>
  <si>
    <t>Н_21</t>
  </si>
  <si>
    <t>Н_22</t>
  </si>
  <si>
    <t>Н_23</t>
  </si>
  <si>
    <t>Н_25</t>
  </si>
  <si>
    <t>Н_26</t>
  </si>
  <si>
    <t>Н_27</t>
  </si>
  <si>
    <t>Н_28</t>
  </si>
  <si>
    <t>Н_37</t>
  </si>
  <si>
    <t>Н_01</t>
  </si>
  <si>
    <t>Н_02</t>
  </si>
  <si>
    <t>Н_03</t>
  </si>
  <si>
    <t>Н_04</t>
  </si>
  <si>
    <t>Н_05</t>
  </si>
  <si>
    <t>Н_06</t>
  </si>
  <si>
    <t>Н_07</t>
  </si>
  <si>
    <t>Н_08</t>
  </si>
  <si>
    <t>Н_09</t>
  </si>
  <si>
    <t>Приобретение нежилого помещения для размещения персонала  Северного отделения и Железногорского участка</t>
  </si>
  <si>
    <t>Приобретение нежилого помещения для размещения персонала Западного отделения  и Льговского участка</t>
  </si>
  <si>
    <t>Приобретение нежилого помещения для размещения персонала  Южного отделения и Обоянского участка</t>
  </si>
  <si>
    <t>Приобретение нежилого помещения для размещения персонала  Восточного отделения и Щигровского участка</t>
  </si>
  <si>
    <t>Покупка нежилых помещений для размещения персонала Северного отделения и Железногорского участка в целях сокращения затрат на арендные платежи.</t>
  </si>
  <si>
    <t>Приобретение нежилого помещения для размещения персонала  Западного отделения  и Льговского участка</t>
  </si>
  <si>
    <t>Покупка нежилых помещений для размещения персонала Западного отделения  и Льговского участка в целях сокращения затрат на арендные платежи.</t>
  </si>
  <si>
    <t>Покупка нежилых помещений  для размещения персонала Южного отделения и Обоянского участка в целях сокращения затрат на арендные платежи.</t>
  </si>
  <si>
    <t>Покупка нежилых помещений для размещения персонала Восточного отделения и Щигровского участка в целях сокращения затрат на арендные платежи.</t>
  </si>
  <si>
    <t>В связи с планируемым приобретением офисного здания для размещения персонала Северного отделения и Железногорского участка  необходимо оснащение его охранно-пожарной сигнализацией в соответствии с установленным законодательством.</t>
  </si>
  <si>
    <t>В связи с планируемым приобретением офисного здания для размещения персонала   Западного отделения  и Льговского участка  необходимо оснащение его охранно-пожарной сигнализацией в соответствии с установленным законодательством.</t>
  </si>
  <si>
    <t>В связи с планируемым приобретением офисного здания для размещения персонала  Южного отделения и Обоянского участка необходимо оснащение его охранно-пожарной сигнализацией в соответствии с установленным законодательством.</t>
  </si>
  <si>
    <t>В связи с планируемым приобретением офисного здания для размещения персонала Восточного отделения и Щигровского участка необходимо оснащение его охранно-пожарной сигнализацией в соответствии с установленным законодательством.</t>
  </si>
  <si>
    <t>Развитие клиентского обслуживания (очного и заочного)</t>
  </si>
  <si>
    <t>Проведение мероприятий предусматривает решение следующих задач:
 -     приведение всех 114 офисов обслуживания в единых формат в соответствии с фирменным стилем и бренд-буком АО "АтомЭнергоСбыт"
  -   повышение клиентоориентированности для различных групп посетителей (посетителей с детьми, инвалидов, пенсионеров)
   -  улучшение имиджа АО "АтомЭнергоСбыт"
 -  повышение информированности потребителей о дополнительных сервисах и продуктах компании, возможность наглядного ознакомления с продуктовой линейкой.</t>
  </si>
  <si>
    <t xml:space="preserve">
Основная задача проекта не открывая новых офисов, установить терминалы самообслуживания, посредствам которых можно будет получить всю интересующую информацию о тарифах, начислении, задолженности и расчетах, а так же произвести оплату за потребленный ресурс как наличными денежными средствами, так и безналично (по банковской карте).</t>
  </si>
  <si>
    <t>Техническое оборудование для уборки</t>
  </si>
  <si>
    <t>Техническое оборудование для уборки
 Площадь помещения ЦОК - порядка 300 м2.В пиковые периоды его посещают до 2000 человек. В связи с чем существует необходимость в постоянном поддержании санитарно-гигиенических норм и чистоты внутри помещения.</t>
  </si>
  <si>
    <t>в т.ч. прочая амортизация</t>
  </si>
  <si>
    <t>2.4.1.</t>
  </si>
  <si>
    <t>2.4.2.</t>
  </si>
  <si>
    <t>2.4.3.</t>
  </si>
  <si>
    <t>2.5.4.</t>
  </si>
  <si>
    <t>2.5.5.</t>
  </si>
  <si>
    <t>2.6.3</t>
  </si>
  <si>
    <t>2.8.2.</t>
  </si>
  <si>
    <t>2.8.3.</t>
  </si>
  <si>
    <t>2.8.4.</t>
  </si>
  <si>
    <t>2.8.5.</t>
  </si>
  <si>
    <t>3.1.1.</t>
  </si>
  <si>
    <t>3.1.2.</t>
  </si>
  <si>
    <t>3.1.3.</t>
  </si>
  <si>
    <t>3.1.4.</t>
  </si>
  <si>
    <t>Информационное оформление и техническое оснащение ЦОКов/участков</t>
  </si>
  <si>
    <t xml:space="preserve">        Инвестиционная программа  ОП "КурскАтомЭнергоСбыт"                                            АО "АтомЭнергоСбыт" на 2018-2021 гг. направлена на реализацию инвестиционных проектов, необходимых для обеспечения стабильного функционирования ГП и выполнения требований по обслуживанию потребителей электрической энергии в соответствии с  действующими нормативно-правовыми актами.
        Общий объем инвестиционной программы АО «АтомЭнергоСбыт» на 2018 - 2021 годы составляет 141,8 млн. рублей с НДС:
- в 2018 году – 50,6 млн. рублей с НДС;
- в 2019 году – 42,4 млн. рублей с НДС;
- в 2020 году – 31,1 млн. рублей с НДС;
- в 2021 году – 17,7 млн. рублей с НДС; 
</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</si>
</sst>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3" formatCode="_-* #,##0.00_р_._-;\-* #,##0.00_р_._-;_-* &quot;-&quot;??_р_._-;_-@_-"/>
    <numFmt numFmtId="164" formatCode="0.0_)"/>
    <numFmt numFmtId="165" formatCode="General_)"/>
    <numFmt numFmtId="166" formatCode="_(&quot;$&quot;* #,##0_);_(&quot;$&quot;* \(#,##0\);_(&quot;$&quot;* &quot;-&quot;_);_(@_)"/>
    <numFmt numFmtId="167" formatCode="_(&quot;$&quot;* #,##0.00_);_(&quot;$&quot;* \(#,##0.00\);_(&quot;$&quot;* &quot;-&quot;??_);_(@_)"/>
    <numFmt numFmtId="168" formatCode="&quot;$&quot;#,##0_);[Red]\(&quot;$&quot;#,##0\)"/>
    <numFmt numFmtId="169" formatCode="&quot;$&quot;#,##0.00_);[Red]\(&quot;$&quot;#,##0.00\)"/>
    <numFmt numFmtId="170" formatCode="_-&quot;£&quot;* #,##0.00_-;\-&quot;£&quot;* #,##0.00_-;_-&quot;£&quot;* &quot;-&quot;??_-;_-@_-"/>
    <numFmt numFmtId="171" formatCode="#,##0;[Red]\-#,##0"/>
    <numFmt numFmtId="172" formatCode="#,##0.000"/>
    <numFmt numFmtId="173" formatCode="0.000"/>
    <numFmt numFmtId="174" formatCode="#,##0.0"/>
    <numFmt numFmtId="175" formatCode="#,##0.00000"/>
    <numFmt numFmtId="176" formatCode="0.0"/>
    <numFmt numFmtId="177" formatCode="#,##0.0000000"/>
    <numFmt numFmtId="178" formatCode="#,##0.00000000"/>
    <numFmt numFmtId="179" formatCode="#,##0.0000"/>
  </numFmts>
  <fonts count="48">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4"/>
      <color theme="1"/>
      <name val="Times New Roman"/>
      <family val="1"/>
      <charset val="204"/>
    </font>
    <font>
      <u/>
      <sz val="14"/>
      <color theme="1"/>
      <name val="Times New Roman"/>
      <family val="1"/>
      <charset val="204"/>
    </font>
    <font>
      <b/>
      <sz val="16"/>
      <name val="Times New Roman"/>
      <family val="1"/>
      <charset val="204"/>
    </font>
    <font>
      <b/>
      <sz val="14"/>
      <color theme="1"/>
      <name val="Times New Roman"/>
      <family val="1"/>
      <charset val="204"/>
    </font>
    <font>
      <sz val="12"/>
      <color theme="1"/>
      <name val="Times New Roman"/>
      <family val="1"/>
      <charset val="204"/>
    </font>
    <font>
      <sz val="12"/>
      <name val="Times New Roman"/>
      <family val="1"/>
      <charset val="204"/>
    </font>
    <font>
      <b/>
      <sz val="14"/>
      <name val="Times New Roman"/>
      <family val="1"/>
      <charset val="204"/>
    </font>
    <font>
      <sz val="11"/>
      <color theme="1"/>
      <name val="Times New Roman"/>
      <family val="1"/>
      <charset val="204"/>
    </font>
    <font>
      <sz val="10"/>
      <name val="Arial"/>
      <family val="2"/>
      <charset val="204"/>
    </font>
    <font>
      <sz val="10"/>
      <name val="Courier New"/>
      <family val="3"/>
      <charset val="204"/>
    </font>
    <font>
      <sz val="10"/>
      <color indexed="22"/>
      <name val="Arial"/>
      <family val="2"/>
      <charset val="204"/>
    </font>
    <font>
      <i/>
      <sz val="10"/>
      <name val="Arial"/>
      <family val="2"/>
      <charset val="204"/>
    </font>
    <font>
      <sz val="10"/>
      <name val="MS Sans Serif"/>
      <family val="2"/>
      <charset val="204"/>
    </font>
    <font>
      <sz val="10"/>
      <name val="Times New Roman CE"/>
    </font>
    <font>
      <sz val="8"/>
      <name val="Arial"/>
      <family val="2"/>
    </font>
    <font>
      <b/>
      <sz val="12"/>
      <name val="Arial"/>
      <family val="2"/>
    </font>
    <font>
      <sz val="12"/>
      <name val="Century Schoolbook"/>
      <family val="1"/>
      <charset val="204"/>
    </font>
    <font>
      <sz val="10"/>
      <name val="Arial CE"/>
      <charset val="238"/>
    </font>
    <font>
      <sz val="8"/>
      <name val="Arial CE"/>
    </font>
    <font>
      <sz val="10"/>
      <name val="Helv"/>
    </font>
    <font>
      <sz val="10"/>
      <name val="Courier"/>
      <family val="3"/>
    </font>
    <font>
      <sz val="10"/>
      <name val="Arial Cyr"/>
      <charset val="204"/>
    </font>
    <font>
      <sz val="11"/>
      <color indexed="8"/>
      <name val="Calibri"/>
      <family val="2"/>
      <charset val="204"/>
    </font>
    <font>
      <sz val="14"/>
      <name val="Times New Roman"/>
      <family val="1"/>
      <charset val="204"/>
    </font>
    <font>
      <sz val="14"/>
      <color theme="1"/>
      <name val="Calibri"/>
      <family val="2"/>
      <scheme val="minor"/>
    </font>
    <font>
      <b/>
      <sz val="18"/>
      <name val="Times New Roman"/>
      <family val="1"/>
      <charset val="204"/>
    </font>
    <font>
      <sz val="18"/>
      <color theme="1"/>
      <name val="Times New Roman"/>
      <family val="1"/>
      <charset val="204"/>
    </font>
    <font>
      <sz val="22"/>
      <color theme="1"/>
      <name val="Times New Roman"/>
      <family val="1"/>
      <charset val="204"/>
    </font>
    <font>
      <b/>
      <sz val="18"/>
      <color theme="1"/>
      <name val="Times New Roman"/>
      <family val="1"/>
      <charset val="204"/>
    </font>
    <font>
      <sz val="18"/>
      <name val="Times New Roman"/>
      <family val="1"/>
      <charset val="204"/>
    </font>
    <font>
      <b/>
      <sz val="11"/>
      <color theme="1"/>
      <name val="Times New Roman"/>
      <family val="1"/>
      <charset val="204"/>
    </font>
    <font>
      <sz val="24"/>
      <color theme="1"/>
      <name val="Times New Roman"/>
      <family val="1"/>
      <charset val="204"/>
    </font>
    <font>
      <u/>
      <sz val="24"/>
      <color theme="1"/>
      <name val="Times New Roman"/>
      <family val="1"/>
      <charset val="204"/>
    </font>
    <font>
      <b/>
      <sz val="36"/>
      <name val="Times New Roman"/>
      <family val="1"/>
      <charset val="204"/>
    </font>
    <font>
      <b/>
      <sz val="12"/>
      <name val="Times New Roman"/>
      <family val="1"/>
      <charset val="204"/>
    </font>
    <font>
      <b/>
      <sz val="11"/>
      <color theme="1"/>
      <name val="Calibri"/>
      <family val="2"/>
      <scheme val="minor"/>
    </font>
    <font>
      <sz val="12"/>
      <color theme="1"/>
      <name val="Calibri"/>
      <family val="2"/>
      <scheme val="minor"/>
    </font>
    <font>
      <b/>
      <sz val="12"/>
      <color theme="1"/>
      <name val="Calibri"/>
      <family val="2"/>
      <scheme val="minor"/>
    </font>
    <font>
      <b/>
      <u/>
      <sz val="36"/>
      <name val="Times New Roman"/>
      <family val="1"/>
      <charset val="204"/>
    </font>
    <font>
      <b/>
      <sz val="12"/>
      <name val="Calibri"/>
      <family val="2"/>
      <scheme val="minor"/>
    </font>
    <font>
      <i/>
      <sz val="12"/>
      <name val="Times New Roman"/>
      <family val="1"/>
      <charset val="204"/>
    </font>
    <font>
      <i/>
      <sz val="11"/>
      <color theme="1"/>
      <name val="Calibri"/>
      <family val="2"/>
      <scheme val="minor"/>
    </font>
    <font>
      <sz val="12"/>
      <name val="Calibri"/>
      <family val="2"/>
      <scheme val="minor"/>
    </font>
    <font>
      <b/>
      <sz val="14"/>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22"/>
        <bgColor indexed="64"/>
      </patternFill>
    </fill>
    <fill>
      <patternFill patternType="solid">
        <fgColor indexed="26"/>
        <bgColor indexed="64"/>
      </patternFill>
    </fill>
    <fill>
      <patternFill patternType="solid">
        <fgColor theme="9" tint="0.79998168889431442"/>
        <bgColor indexed="64"/>
      </patternFill>
    </fill>
  </fills>
  <borders count="64">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auto="1"/>
      </left>
      <right style="thin">
        <color auto="1"/>
      </right>
      <top style="thin">
        <color auto="1"/>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s>
  <cellStyleXfs count="47">
    <xf numFmtId="0" fontId="0" fillId="0" borderId="0"/>
    <xf numFmtId="43" fontId="3" fillId="0" borderId="0" applyFont="0" applyFill="0" applyBorder="0" applyAlignment="0" applyProtection="0"/>
    <xf numFmtId="0" fontId="12" fillId="0" borderId="0"/>
    <xf numFmtId="164" fontId="13" fillId="0" borderId="0">
      <alignment horizontal="left"/>
    </xf>
    <xf numFmtId="0" fontId="12" fillId="0" borderId="0" applyFont="0" applyFill="0" applyBorder="0" applyAlignment="0" applyProtection="0"/>
    <xf numFmtId="3" fontId="14" fillId="0" borderId="0" applyFont="0" applyFill="0" applyBorder="0" applyAlignment="0" applyProtection="0"/>
    <xf numFmtId="0" fontId="14" fillId="0" borderId="0" applyFont="0" applyFill="0" applyBorder="0" applyAlignment="0" applyProtection="0"/>
    <xf numFmtId="165" fontId="15" fillId="0" borderId="0">
      <alignment horizontal="center"/>
    </xf>
    <xf numFmtId="38" fontId="16" fillId="0" borderId="0" applyFont="0" applyFill="0" applyBorder="0" applyAlignment="0" applyProtection="0"/>
    <xf numFmtId="0" fontId="17" fillId="0" borderId="0" applyFont="0" applyFill="0" applyBorder="0" applyAlignment="0" applyProtection="0"/>
    <xf numFmtId="38" fontId="18" fillId="4" borderId="0" applyNumberFormat="0" applyBorder="0" applyAlignment="0" applyProtection="0"/>
    <xf numFmtId="0" fontId="19" fillId="0" borderId="15" applyNumberFormat="0" applyAlignment="0" applyProtection="0">
      <alignment horizontal="left" vertical="center"/>
    </xf>
    <xf numFmtId="0" fontId="19" fillId="0" borderId="23">
      <alignment horizontal="left" vertical="center"/>
    </xf>
    <xf numFmtId="10" fontId="18" fillId="5" borderId="20" applyNumberFormat="0" applyBorder="0" applyAlignment="0" applyProtection="0"/>
    <xf numFmtId="0" fontId="12" fillId="0" borderId="0"/>
    <xf numFmtId="0" fontId="12" fillId="0" borderId="0"/>
    <xf numFmtId="0" fontId="2" fillId="0" borderId="0"/>
    <xf numFmtId="0" fontId="20" fillId="0" borderId="0"/>
    <xf numFmtId="0" fontId="21" fillId="0" borderId="0"/>
    <xf numFmtId="0" fontId="22" fillId="0" borderId="0"/>
    <xf numFmtId="0" fontId="23" fillId="0" borderId="0"/>
    <xf numFmtId="10" fontId="12" fillId="0" borderId="0" applyFont="0" applyFill="0" applyBorder="0" applyAlignment="0" applyProtection="0"/>
    <xf numFmtId="10" fontId="12" fillId="0" borderId="0" applyFont="0" applyFill="0" applyBorder="0" applyAlignment="0" applyProtection="0"/>
    <xf numFmtId="0" fontId="24" fillId="0" borderId="0"/>
    <xf numFmtId="166" fontId="12" fillId="0" borderId="0" applyFont="0" applyFill="0" applyBorder="0" applyAlignment="0" applyProtection="0"/>
    <xf numFmtId="167" fontId="12" fillId="0" borderId="0" applyFont="0" applyFill="0" applyBorder="0" applyAlignment="0" applyProtection="0"/>
    <xf numFmtId="168" fontId="16" fillId="0" borderId="0" applyFont="0" applyFill="0" applyBorder="0" applyAlignment="0" applyProtection="0"/>
    <xf numFmtId="169" fontId="16" fillId="0" borderId="0" applyFont="0" applyFill="0" applyBorder="0" applyAlignment="0" applyProtection="0"/>
    <xf numFmtId="170" fontId="12" fillId="0" borderId="0" applyFont="0" applyFill="0" applyBorder="0" applyAlignment="0" applyProtection="0"/>
    <xf numFmtId="0" fontId="25" fillId="0" borderId="0"/>
    <xf numFmtId="0" fontId="1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9" fontId="25" fillId="0" borderId="0" applyFont="0" applyFill="0" applyBorder="0" applyAlignment="0" applyProtection="0"/>
    <xf numFmtId="9" fontId="1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0" fontId="23" fillId="0" borderId="0"/>
    <xf numFmtId="171" fontId="1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 fillId="0" borderId="0"/>
  </cellStyleXfs>
  <cellXfs count="300">
    <xf numFmtId="0" fontId="0" fillId="0" borderId="0" xfId="0"/>
    <xf numFmtId="49" fontId="0" fillId="0" borderId="0" xfId="0" applyNumberFormat="1"/>
    <xf numFmtId="0" fontId="4" fillId="0" borderId="0" xfId="0" applyFont="1" applyAlignment="1">
      <alignment horizontal="left"/>
    </xf>
    <xf numFmtId="0" fontId="5" fillId="0" borderId="0" xfId="0" applyFont="1"/>
    <xf numFmtId="0" fontId="6" fillId="0" borderId="0" xfId="0" applyFont="1" applyFill="1" applyBorder="1" applyAlignment="1" applyProtection="1">
      <alignment vertical="center" wrapText="1"/>
    </xf>
    <xf numFmtId="0" fontId="11" fillId="0" borderId="0" xfId="0" applyFont="1"/>
    <xf numFmtId="0" fontId="7" fillId="2" borderId="11" xfId="0" applyFont="1" applyFill="1" applyBorder="1" applyAlignment="1" applyProtection="1">
      <alignment horizontal="center" vertical="center" wrapText="1"/>
    </xf>
    <xf numFmtId="49" fontId="7" fillId="2" borderId="3" xfId="0" applyNumberFormat="1" applyFont="1" applyFill="1" applyBorder="1" applyAlignment="1" applyProtection="1">
      <alignment horizontal="center" vertical="center" wrapText="1"/>
      <protection locked="0"/>
    </xf>
    <xf numFmtId="0" fontId="7" fillId="2" borderId="2" xfId="0" applyNumberFormat="1" applyFont="1" applyFill="1" applyBorder="1" applyAlignment="1" applyProtection="1">
      <alignment vertical="center" wrapText="1"/>
      <protection locked="0"/>
    </xf>
    <xf numFmtId="49" fontId="4" fillId="0" borderId="0" xfId="0" applyNumberFormat="1" applyFont="1" applyAlignment="1">
      <alignment horizontal="center" vertical="center"/>
    </xf>
    <xf numFmtId="0" fontId="4" fillId="0" borderId="0" xfId="0" applyFont="1"/>
    <xf numFmtId="0" fontId="7" fillId="2" borderId="9" xfId="0" applyFont="1" applyFill="1" applyBorder="1" applyAlignment="1">
      <alignment horizontal="center" vertical="center"/>
    </xf>
    <xf numFmtId="0" fontId="7" fillId="2" borderId="2" xfId="0" applyFont="1" applyFill="1" applyBorder="1" applyAlignment="1">
      <alignment horizontal="center" vertical="center"/>
    </xf>
    <xf numFmtId="49" fontId="4" fillId="3" borderId="17" xfId="0" applyNumberFormat="1" applyFont="1" applyFill="1" applyBorder="1" applyAlignment="1">
      <alignment horizontal="center" vertical="center"/>
    </xf>
    <xf numFmtId="0" fontId="4" fillId="3" borderId="28" xfId="0" applyNumberFormat="1" applyFont="1" applyFill="1" applyBorder="1" applyAlignment="1" applyProtection="1">
      <alignment horizontal="left" vertical="center" wrapText="1"/>
      <protection locked="0"/>
    </xf>
    <xf numFmtId="49" fontId="4" fillId="3" borderId="5" xfId="0" applyNumberFormat="1" applyFont="1" applyFill="1" applyBorder="1" applyAlignment="1">
      <alignment horizontal="center" vertical="center"/>
    </xf>
    <xf numFmtId="0" fontId="4" fillId="3" borderId="6" xfId="0" applyNumberFormat="1" applyFont="1" applyFill="1" applyBorder="1" applyAlignment="1" applyProtection="1">
      <alignment horizontal="left" vertical="center" wrapText="1"/>
      <protection locked="0"/>
    </xf>
    <xf numFmtId="49" fontId="4" fillId="3" borderId="24" xfId="0" applyNumberFormat="1" applyFont="1" applyFill="1" applyBorder="1" applyAlignment="1">
      <alignment horizontal="center" vertical="center"/>
    </xf>
    <xf numFmtId="0" fontId="4" fillId="3" borderId="26" xfId="0" applyNumberFormat="1" applyFont="1" applyFill="1" applyBorder="1" applyAlignment="1" applyProtection="1">
      <alignment horizontal="left" vertical="center" wrapText="1"/>
      <protection locked="0"/>
    </xf>
    <xf numFmtId="3" fontId="4" fillId="0" borderId="0" xfId="0" applyNumberFormat="1" applyFont="1"/>
    <xf numFmtId="0" fontId="7" fillId="2" borderId="2" xfId="0" applyNumberFormat="1" applyFont="1" applyFill="1" applyBorder="1" applyAlignment="1" applyProtection="1">
      <alignment horizontal="center" vertical="center" wrapText="1"/>
      <protection locked="0"/>
    </xf>
    <xf numFmtId="0" fontId="7" fillId="2" borderId="2" xfId="0" applyNumberFormat="1" applyFont="1" applyFill="1" applyBorder="1" applyAlignment="1" applyProtection="1">
      <alignment horizontal="left" vertical="center" wrapText="1"/>
      <protection locked="0"/>
    </xf>
    <xf numFmtId="49" fontId="11" fillId="0" borderId="0" xfId="0" applyNumberFormat="1" applyFont="1"/>
    <xf numFmtId="0" fontId="28" fillId="0" borderId="0" xfId="0" applyFont="1"/>
    <xf numFmtId="172" fontId="27" fillId="0" borderId="19" xfId="1" applyNumberFormat="1" applyFont="1" applyFill="1" applyBorder="1" applyAlignment="1" applyProtection="1">
      <alignment horizontal="center" vertical="center" wrapText="1"/>
      <protection locked="0"/>
    </xf>
    <xf numFmtId="172" fontId="27" fillId="0" borderId="18" xfId="1" applyNumberFormat="1" applyFont="1" applyFill="1" applyBorder="1" applyAlignment="1" applyProtection="1">
      <alignment horizontal="center" vertical="center" wrapText="1"/>
      <protection locked="0"/>
    </xf>
    <xf numFmtId="172" fontId="27" fillId="0" borderId="22" xfId="1" applyNumberFormat="1" applyFont="1" applyFill="1" applyBorder="1" applyAlignment="1" applyProtection="1">
      <alignment horizontal="center" vertical="center" wrapText="1"/>
      <protection locked="0"/>
    </xf>
    <xf numFmtId="172" fontId="27" fillId="0" borderId="6" xfId="1" applyNumberFormat="1" applyFont="1" applyFill="1" applyBorder="1" applyAlignment="1" applyProtection="1">
      <alignment horizontal="center" vertical="center" wrapText="1"/>
      <protection locked="0"/>
    </xf>
    <xf numFmtId="172" fontId="27" fillId="0" borderId="21" xfId="1" applyNumberFormat="1" applyFont="1" applyFill="1" applyBorder="1" applyAlignment="1" applyProtection="1">
      <alignment horizontal="center" vertical="center" wrapText="1"/>
      <protection locked="0"/>
    </xf>
    <xf numFmtId="172" fontId="27" fillId="0" borderId="5" xfId="1" applyNumberFormat="1" applyFont="1" applyFill="1" applyBorder="1" applyAlignment="1" applyProtection="1">
      <alignment horizontal="center" vertical="center" wrapText="1"/>
      <protection locked="0"/>
    </xf>
    <xf numFmtId="172" fontId="10" fillId="2" borderId="3" xfId="0" applyNumberFormat="1" applyFont="1" applyFill="1" applyBorder="1" applyAlignment="1" applyProtection="1">
      <alignment horizontal="center" vertical="center" wrapText="1"/>
      <protection locked="0"/>
    </xf>
    <xf numFmtId="172" fontId="10" fillId="2" borderId="2" xfId="0" applyNumberFormat="1" applyFont="1" applyFill="1" applyBorder="1" applyAlignment="1" applyProtection="1">
      <alignment horizontal="center" vertical="center" wrapText="1"/>
      <protection locked="0"/>
    </xf>
    <xf numFmtId="172" fontId="10" fillId="2" borderId="12" xfId="0" applyNumberFormat="1" applyFont="1" applyFill="1" applyBorder="1" applyAlignment="1" applyProtection="1">
      <alignment horizontal="center" vertical="center" wrapText="1"/>
      <protection locked="0"/>
    </xf>
    <xf numFmtId="172" fontId="27" fillId="0" borderId="17" xfId="0" applyNumberFormat="1" applyFont="1" applyFill="1" applyBorder="1" applyAlignment="1" applyProtection="1">
      <alignment horizontal="center" vertical="center" wrapText="1"/>
      <protection locked="0"/>
    </xf>
    <xf numFmtId="172" fontId="27" fillId="0" borderId="28" xfId="0" applyNumberFormat="1" applyFont="1" applyFill="1" applyBorder="1" applyAlignment="1" applyProtection="1">
      <alignment horizontal="center" vertical="center" wrapText="1"/>
      <protection locked="0"/>
    </xf>
    <xf numFmtId="172" fontId="27" fillId="0" borderId="18" xfId="0" applyNumberFormat="1" applyFont="1" applyFill="1" applyBorder="1" applyAlignment="1" applyProtection="1">
      <alignment horizontal="center" vertical="center" wrapText="1"/>
      <protection locked="0"/>
    </xf>
    <xf numFmtId="172" fontId="27" fillId="0" borderId="24" xfId="1" applyNumberFormat="1" applyFont="1" applyFill="1" applyBorder="1" applyAlignment="1" applyProtection="1">
      <alignment horizontal="center" vertical="center" wrapText="1"/>
      <protection locked="0"/>
    </xf>
    <xf numFmtId="172" fontId="27" fillId="0" borderId="26" xfId="1" applyNumberFormat="1" applyFont="1" applyFill="1" applyBorder="1" applyAlignment="1" applyProtection="1">
      <alignment horizontal="center" vertical="center" wrapText="1"/>
      <protection locked="0"/>
    </xf>
    <xf numFmtId="172" fontId="27" fillId="0" borderId="25" xfId="1" applyNumberFormat="1" applyFont="1" applyFill="1" applyBorder="1" applyAlignment="1" applyProtection="1">
      <alignment horizontal="center" vertical="center" wrapText="1"/>
      <protection locked="0"/>
    </xf>
    <xf numFmtId="172" fontId="7" fillId="2" borderId="14" xfId="0" applyNumberFormat="1" applyFont="1" applyFill="1" applyBorder="1" applyAlignment="1" applyProtection="1">
      <alignment horizontal="center" vertical="center" wrapText="1"/>
      <protection locked="0"/>
    </xf>
    <xf numFmtId="172" fontId="7" fillId="2" borderId="2" xfId="0" applyNumberFormat="1" applyFont="1" applyFill="1" applyBorder="1" applyAlignment="1" applyProtection="1">
      <alignment horizontal="center" vertical="center" wrapText="1"/>
      <protection locked="0"/>
    </xf>
    <xf numFmtId="172" fontId="7" fillId="2" borderId="12" xfId="0" applyNumberFormat="1" applyFont="1" applyFill="1" applyBorder="1" applyAlignment="1" applyProtection="1">
      <alignment horizontal="center" vertical="center" wrapText="1"/>
      <protection locked="0"/>
    </xf>
    <xf numFmtId="0" fontId="30" fillId="0" borderId="0" xfId="0" applyFont="1"/>
    <xf numFmtId="0" fontId="31" fillId="0" borderId="0" xfId="0" applyFont="1"/>
    <xf numFmtId="0" fontId="35" fillId="0" borderId="0" xfId="0" applyFont="1"/>
    <xf numFmtId="0" fontId="36" fillId="0" borderId="0" xfId="0" applyFont="1"/>
    <xf numFmtId="3" fontId="31" fillId="0" borderId="0" xfId="0" applyNumberFormat="1" applyFont="1"/>
    <xf numFmtId="172" fontId="6" fillId="2" borderId="12" xfId="0" applyNumberFormat="1" applyFont="1" applyFill="1" applyBorder="1" applyAlignment="1" applyProtection="1">
      <alignment horizontal="center" vertical="center" wrapText="1"/>
      <protection locked="0"/>
    </xf>
    <xf numFmtId="0" fontId="4" fillId="0" borderId="0" xfId="0" applyFont="1" applyAlignment="1">
      <alignment vertical="center"/>
    </xf>
    <xf numFmtId="0" fontId="7" fillId="0" borderId="0" xfId="0" applyFont="1"/>
    <xf numFmtId="49" fontId="7" fillId="0" borderId="0" xfId="0" applyNumberFormat="1" applyFont="1"/>
    <xf numFmtId="0" fontId="8" fillId="0" borderId="0" xfId="0" applyFont="1"/>
    <xf numFmtId="0" fontId="36" fillId="0" borderId="0" xfId="0" applyFont="1" applyAlignment="1">
      <alignment horizontal="right"/>
    </xf>
    <xf numFmtId="0" fontId="7" fillId="2" borderId="15" xfId="0" applyNumberFormat="1" applyFont="1" applyFill="1" applyBorder="1" applyAlignment="1" applyProtection="1">
      <alignment vertical="center" wrapText="1"/>
      <protection locked="0"/>
    </xf>
    <xf numFmtId="172" fontId="10" fillId="2" borderId="34"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left" vertical="center" wrapText="1"/>
      <protection locked="0"/>
    </xf>
    <xf numFmtId="0" fontId="4" fillId="0" borderId="26" xfId="0" applyNumberFormat="1" applyFont="1" applyFill="1" applyBorder="1" applyAlignment="1" applyProtection="1">
      <alignment horizontal="left" vertical="center" wrapText="1"/>
      <protection locked="0"/>
    </xf>
    <xf numFmtId="0" fontId="39" fillId="0" borderId="0" xfId="0" applyFont="1"/>
    <xf numFmtId="172" fontId="0" fillId="0" borderId="0" xfId="0" applyNumberFormat="1"/>
    <xf numFmtId="0" fontId="39" fillId="6" borderId="0" xfId="0" applyFont="1" applyFill="1"/>
    <xf numFmtId="0" fontId="41" fillId="6" borderId="0" xfId="0" applyFont="1" applyFill="1"/>
    <xf numFmtId="0" fontId="11" fillId="0" borderId="0" xfId="0" applyFont="1" applyFill="1"/>
    <xf numFmtId="175" fontId="11" fillId="0" borderId="0" xfId="0" applyNumberFormat="1" applyFont="1"/>
    <xf numFmtId="0" fontId="10" fillId="2" borderId="2" xfId="0" applyNumberFormat="1" applyFont="1" applyFill="1" applyBorder="1" applyAlignment="1" applyProtection="1">
      <alignment horizontal="center" vertical="center" wrapText="1"/>
      <protection locked="0"/>
    </xf>
    <xf numFmtId="0" fontId="10" fillId="2" borderId="15" xfId="0" applyNumberFormat="1" applyFont="1" applyFill="1" applyBorder="1" applyAlignment="1" applyProtection="1">
      <alignment vertical="center" wrapText="1"/>
      <protection locked="0"/>
    </xf>
    <xf numFmtId="172" fontId="10" fillId="2" borderId="34" xfId="0" applyNumberFormat="1" applyFont="1" applyFill="1" applyBorder="1" applyAlignment="1" applyProtection="1">
      <alignment horizontal="center" vertical="center" wrapText="1"/>
      <protection locked="0"/>
    </xf>
    <xf numFmtId="172" fontId="10" fillId="2" borderId="34" xfId="0" applyNumberFormat="1" applyFont="1" applyFill="1" applyBorder="1" applyAlignment="1">
      <alignment horizontal="center" vertical="center"/>
    </xf>
    <xf numFmtId="0" fontId="44" fillId="0" borderId="6" xfId="0" applyNumberFormat="1" applyFont="1" applyFill="1" applyBorder="1" applyAlignment="1" applyProtection="1">
      <alignment horizontal="left" vertical="center" wrapText="1"/>
      <protection locked="0"/>
    </xf>
    <xf numFmtId="0" fontId="45" fillId="0" borderId="0" xfId="0" applyFont="1"/>
    <xf numFmtId="177" fontId="11" fillId="0" borderId="0" xfId="0" applyNumberFormat="1" applyFont="1"/>
    <xf numFmtId="172" fontId="27" fillId="0" borderId="23" xfId="1" applyNumberFormat="1" applyFont="1" applyFill="1" applyBorder="1" applyAlignment="1" applyProtection="1">
      <alignment horizontal="center" vertical="center" wrapText="1"/>
      <protection locked="0"/>
    </xf>
    <xf numFmtId="174" fontId="33" fillId="0" borderId="6" xfId="1" applyNumberFormat="1" applyFont="1" applyFill="1" applyBorder="1" applyAlignment="1" applyProtection="1">
      <alignment horizontal="center" vertical="center" wrapText="1"/>
      <protection locked="0"/>
    </xf>
    <xf numFmtId="174" fontId="44" fillId="0" borderId="48" xfId="1" applyNumberFormat="1" applyFont="1" applyFill="1" applyBorder="1" applyAlignment="1" applyProtection="1">
      <alignment horizontal="center" vertical="center" wrapText="1"/>
      <protection locked="0"/>
    </xf>
    <xf numFmtId="172" fontId="7" fillId="2" borderId="57" xfId="0" applyNumberFormat="1" applyFont="1" applyFill="1" applyBorder="1" applyAlignment="1" applyProtection="1">
      <alignment horizontal="center" vertical="center" wrapText="1"/>
      <protection locked="0"/>
    </xf>
    <xf numFmtId="177" fontId="5" fillId="0" borderId="0" xfId="0" applyNumberFormat="1" applyFont="1"/>
    <xf numFmtId="49" fontId="38" fillId="0" borderId="26" xfId="0" applyNumberFormat="1" applyFont="1" applyFill="1" applyBorder="1" applyAlignment="1">
      <alignment horizontal="center" vertical="center"/>
    </xf>
    <xf numFmtId="0" fontId="9" fillId="0" borderId="24" xfId="0" applyNumberFormat="1" applyFont="1" applyFill="1" applyBorder="1" applyAlignment="1" applyProtection="1">
      <alignment horizontal="left" vertical="center" wrapText="1"/>
      <protection locked="0"/>
    </xf>
    <xf numFmtId="172" fontId="38" fillId="0" borderId="42" xfId="0" applyNumberFormat="1" applyFont="1" applyFill="1" applyBorder="1" applyAlignment="1" applyProtection="1">
      <alignment horizontal="center" vertical="center" wrapText="1"/>
      <protection locked="0"/>
    </xf>
    <xf numFmtId="172" fontId="9" fillId="0" borderId="42" xfId="0" applyNumberFormat="1" applyFont="1" applyFill="1" applyBorder="1" applyAlignment="1" applyProtection="1">
      <alignment horizontal="center" vertical="center" wrapText="1"/>
      <protection locked="0"/>
    </xf>
    <xf numFmtId="0" fontId="46" fillId="0" borderId="0" xfId="0" applyFont="1" applyFill="1"/>
    <xf numFmtId="178" fontId="11" fillId="0" borderId="0" xfId="0" applyNumberFormat="1" applyFont="1"/>
    <xf numFmtId="172" fontId="27" fillId="0" borderId="1" xfId="1" applyNumberFormat="1" applyFont="1" applyFill="1" applyBorder="1" applyAlignment="1" applyProtection="1">
      <alignment horizontal="center" vertical="center" wrapText="1"/>
      <protection locked="0"/>
    </xf>
    <xf numFmtId="172" fontId="27" fillId="0" borderId="37" xfId="1" applyNumberFormat="1" applyFont="1" applyFill="1" applyBorder="1" applyAlignment="1" applyProtection="1">
      <alignment horizontal="center" vertical="center" wrapText="1"/>
      <protection locked="0"/>
    </xf>
    <xf numFmtId="172" fontId="27" fillId="0" borderId="58" xfId="1" applyNumberFormat="1" applyFont="1" applyFill="1" applyBorder="1" applyAlignment="1" applyProtection="1">
      <alignment horizontal="center" vertical="center" wrapText="1"/>
      <protection locked="0"/>
    </xf>
    <xf numFmtId="172" fontId="4" fillId="0" borderId="0" xfId="0" applyNumberFormat="1" applyFont="1"/>
    <xf numFmtId="49" fontId="44" fillId="0" borderId="6" xfId="0" applyNumberFormat="1" applyFont="1" applyFill="1" applyBorder="1" applyAlignment="1">
      <alignment horizontal="center" vertical="center"/>
    </xf>
    <xf numFmtId="0" fontId="7" fillId="0" borderId="0" xfId="0" applyFont="1" applyFill="1"/>
    <xf numFmtId="176" fontId="7" fillId="2" borderId="56" xfId="0" applyNumberFormat="1" applyFont="1" applyFill="1" applyBorder="1" applyAlignment="1" applyProtection="1">
      <alignment horizontal="center" vertical="center" wrapText="1"/>
      <protection locked="0"/>
    </xf>
    <xf numFmtId="176" fontId="38" fillId="0" borderId="39" xfId="0" applyNumberFormat="1" applyFont="1" applyFill="1" applyBorder="1" applyAlignment="1" applyProtection="1">
      <alignment horizontal="center" vertical="center" wrapText="1"/>
      <protection locked="0"/>
    </xf>
    <xf numFmtId="176" fontId="9" fillId="0" borderId="39" xfId="0" applyNumberFormat="1" applyFont="1" applyFill="1" applyBorder="1" applyAlignment="1" applyProtection="1">
      <alignment horizontal="center" vertical="center" wrapText="1"/>
      <protection locked="0"/>
    </xf>
    <xf numFmtId="176" fontId="10" fillId="2" borderId="41" xfId="0" applyNumberFormat="1" applyFont="1" applyFill="1" applyBorder="1" applyAlignment="1" applyProtection="1">
      <alignment horizontal="center" vertical="center" wrapText="1"/>
      <protection locked="0"/>
    </xf>
    <xf numFmtId="176" fontId="10" fillId="2" borderId="41" xfId="0" applyNumberFormat="1" applyFont="1" applyFill="1" applyBorder="1" applyAlignment="1">
      <alignment horizontal="center" vertical="center"/>
    </xf>
    <xf numFmtId="174" fontId="44" fillId="0" borderId="51" xfId="1" applyNumberFormat="1" applyFont="1" applyFill="1" applyBorder="1" applyAlignment="1" applyProtection="1">
      <alignment horizontal="center" vertical="center" wrapText="1"/>
      <protection locked="0"/>
    </xf>
    <xf numFmtId="174" fontId="38" fillId="0" borderId="51" xfId="0" applyNumberFormat="1" applyFont="1" applyFill="1" applyBorder="1" applyAlignment="1" applyProtection="1">
      <alignment horizontal="center" vertical="center" wrapText="1"/>
      <protection locked="0"/>
    </xf>
    <xf numFmtId="174" fontId="9" fillId="0" borderId="51" xfId="0" applyNumberFormat="1" applyFont="1" applyFill="1" applyBorder="1" applyAlignment="1" applyProtection="1">
      <alignment horizontal="center" vertical="center" wrapText="1"/>
      <protection locked="0"/>
    </xf>
    <xf numFmtId="174" fontId="10" fillId="2" borderId="49" xfId="0" applyNumberFormat="1" applyFont="1" applyFill="1" applyBorder="1" applyAlignment="1" applyProtection="1">
      <alignment horizontal="center" vertical="center" wrapText="1"/>
    </xf>
    <xf numFmtId="174" fontId="38" fillId="0" borderId="43" xfId="0" applyNumberFormat="1" applyFont="1" applyFill="1" applyBorder="1" applyAlignment="1" applyProtection="1">
      <alignment horizontal="center" vertical="center" wrapText="1"/>
      <protection locked="0"/>
    </xf>
    <xf numFmtId="174" fontId="9" fillId="0" borderId="43" xfId="0" applyNumberFormat="1" applyFont="1" applyFill="1" applyBorder="1" applyAlignment="1" applyProtection="1">
      <alignment horizontal="center" vertical="center" wrapText="1"/>
      <protection locked="0"/>
    </xf>
    <xf numFmtId="174" fontId="10" fillId="2" borderId="41" xfId="0" applyNumberFormat="1" applyFont="1" applyFill="1" applyBorder="1" applyAlignment="1" applyProtection="1">
      <alignment horizontal="center" vertical="center" wrapText="1"/>
    </xf>
    <xf numFmtId="174" fontId="38" fillId="0" borderId="20" xfId="1" applyNumberFormat="1" applyFont="1" applyFill="1" applyBorder="1" applyAlignment="1" applyProtection="1">
      <alignment horizontal="center" vertical="center" wrapText="1"/>
      <protection locked="0"/>
    </xf>
    <xf numFmtId="174" fontId="44" fillId="0" borderId="20" xfId="1" applyNumberFormat="1" applyFont="1" applyFill="1" applyBorder="1" applyAlignment="1" applyProtection="1">
      <alignment horizontal="center" vertical="center" wrapText="1"/>
      <protection locked="0"/>
    </xf>
    <xf numFmtId="174" fontId="9" fillId="0" borderId="20" xfId="1" applyNumberFormat="1" applyFont="1" applyFill="1" applyBorder="1" applyAlignment="1" applyProtection="1">
      <alignment horizontal="center" vertical="center" wrapText="1"/>
      <protection locked="0"/>
    </xf>
    <xf numFmtId="174" fontId="10" fillId="2" borderId="34" xfId="0" applyNumberFormat="1" applyFont="1" applyFill="1" applyBorder="1" applyAlignment="1" applyProtection="1">
      <alignment horizontal="center" vertical="center" wrapText="1"/>
      <protection locked="0"/>
    </xf>
    <xf numFmtId="174" fontId="44" fillId="0" borderId="42" xfId="1" applyNumberFormat="1" applyFont="1" applyFill="1" applyBorder="1" applyAlignment="1" applyProtection="1">
      <alignment horizontal="center" vertical="center" wrapText="1"/>
      <protection locked="0"/>
    </xf>
    <xf numFmtId="174" fontId="38" fillId="0" borderId="42" xfId="0" applyNumberFormat="1" applyFont="1" applyFill="1" applyBorder="1" applyAlignment="1" applyProtection="1">
      <alignment horizontal="center" vertical="center" wrapText="1"/>
      <protection locked="0"/>
    </xf>
    <xf numFmtId="174" fontId="9" fillId="0" borderId="42" xfId="0" applyNumberFormat="1" applyFont="1" applyFill="1" applyBorder="1" applyAlignment="1" applyProtection="1">
      <alignment horizontal="center" vertical="center" wrapText="1"/>
      <protection locked="0"/>
    </xf>
    <xf numFmtId="174" fontId="10" fillId="2" borderId="34" xfId="0" applyNumberFormat="1" applyFont="1" applyFill="1" applyBorder="1" applyAlignment="1" applyProtection="1">
      <alignment horizontal="center" vertical="center" wrapText="1"/>
    </xf>
    <xf numFmtId="174" fontId="44" fillId="0" borderId="39" xfId="1" applyNumberFormat="1" applyFont="1" applyFill="1" applyBorder="1" applyAlignment="1" applyProtection="1">
      <alignment horizontal="center" vertical="center" wrapText="1"/>
      <protection locked="0"/>
    </xf>
    <xf numFmtId="174" fontId="44" fillId="0" borderId="31" xfId="1" applyNumberFormat="1" applyFont="1" applyFill="1" applyBorder="1" applyAlignment="1" applyProtection="1">
      <alignment horizontal="center" vertical="center" wrapText="1"/>
      <protection locked="0"/>
    </xf>
    <xf numFmtId="174" fontId="38" fillId="0" borderId="31" xfId="1" applyNumberFormat="1" applyFont="1" applyFill="1" applyBorder="1" applyAlignment="1" applyProtection="1">
      <alignment horizontal="center" vertical="center" wrapText="1"/>
      <protection locked="0"/>
    </xf>
    <xf numFmtId="174" fontId="9" fillId="0" borderId="31" xfId="1" applyNumberFormat="1" applyFont="1" applyFill="1" applyBorder="1" applyAlignment="1" applyProtection="1">
      <alignment horizontal="center" vertical="center" wrapText="1"/>
      <protection locked="0"/>
    </xf>
    <xf numFmtId="174" fontId="10" fillId="2" borderId="35" xfId="0" applyNumberFormat="1" applyFont="1" applyFill="1" applyBorder="1" applyAlignment="1" applyProtection="1">
      <alignment horizontal="center" vertical="center" wrapText="1"/>
    </xf>
    <xf numFmtId="174" fontId="44" fillId="0" borderId="44" xfId="1" applyNumberFormat="1" applyFont="1" applyFill="1" applyBorder="1" applyAlignment="1" applyProtection="1">
      <alignment horizontal="center" vertical="center" wrapText="1"/>
      <protection locked="0"/>
    </xf>
    <xf numFmtId="174" fontId="38" fillId="0" borderId="42" xfId="1" applyNumberFormat="1" applyFont="1" applyFill="1" applyBorder="1" applyAlignment="1" applyProtection="1">
      <alignment horizontal="center" vertical="center" wrapText="1"/>
      <protection locked="0"/>
    </xf>
    <xf numFmtId="174" fontId="38" fillId="0" borderId="44" xfId="1" applyNumberFormat="1" applyFont="1" applyFill="1" applyBorder="1" applyAlignment="1" applyProtection="1">
      <alignment horizontal="center" vertical="center" wrapText="1"/>
      <protection locked="0"/>
    </xf>
    <xf numFmtId="174" fontId="9" fillId="0" borderId="42" xfId="1" applyNumberFormat="1" applyFont="1" applyFill="1" applyBorder="1" applyAlignment="1" applyProtection="1">
      <alignment horizontal="center" vertical="center" wrapText="1"/>
      <protection locked="0"/>
    </xf>
    <xf numFmtId="174" fontId="9" fillId="0" borderId="44" xfId="1" applyNumberFormat="1" applyFont="1" applyFill="1" applyBorder="1" applyAlignment="1" applyProtection="1">
      <alignment horizontal="center" vertical="center" wrapText="1"/>
      <protection locked="0"/>
    </xf>
    <xf numFmtId="174" fontId="32" fillId="2" borderId="12" xfId="0" applyNumberFormat="1" applyFont="1" applyFill="1" applyBorder="1" applyAlignment="1" applyProtection="1">
      <alignment horizontal="center" vertical="center" wrapText="1"/>
      <protection locked="0"/>
    </xf>
    <xf numFmtId="174" fontId="32" fillId="2" borderId="2" xfId="0" applyNumberFormat="1" applyFont="1" applyFill="1" applyBorder="1" applyAlignment="1" applyProtection="1">
      <alignment horizontal="center" vertical="center" wrapText="1"/>
      <protection locked="0"/>
    </xf>
    <xf numFmtId="174" fontId="30" fillId="0" borderId="21" xfId="0" applyNumberFormat="1" applyFont="1" applyFill="1" applyBorder="1" applyAlignment="1" applyProtection="1">
      <alignment horizontal="center" vertical="center" wrapText="1"/>
      <protection locked="0"/>
    </xf>
    <xf numFmtId="0" fontId="9" fillId="0" borderId="26" xfId="0" applyNumberFormat="1" applyFont="1" applyFill="1" applyBorder="1" applyAlignment="1" applyProtection="1">
      <alignment horizontal="left" vertical="center" wrapText="1"/>
      <protection locked="0"/>
    </xf>
    <xf numFmtId="174" fontId="30" fillId="0" borderId="5" xfId="0" applyNumberFormat="1" applyFont="1" applyFill="1" applyBorder="1" applyAlignment="1" applyProtection="1">
      <alignment horizontal="center" vertical="center" wrapText="1"/>
      <protection locked="0"/>
    </xf>
    <xf numFmtId="174" fontId="33" fillId="0" borderId="21" xfId="1" applyNumberFormat="1" applyFont="1" applyFill="1" applyBorder="1" applyAlignment="1" applyProtection="1">
      <alignment horizontal="center" vertical="center" wrapText="1"/>
      <protection locked="0"/>
    </xf>
    <xf numFmtId="174" fontId="33" fillId="0" borderId="20" xfId="1" applyNumberFormat="1" applyFont="1" applyFill="1" applyBorder="1" applyAlignment="1" applyProtection="1">
      <alignment horizontal="center" vertical="center" wrapText="1"/>
      <protection locked="0"/>
    </xf>
    <xf numFmtId="174" fontId="30" fillId="0" borderId="20" xfId="0" applyNumberFormat="1" applyFont="1" applyFill="1" applyBorder="1" applyAlignment="1" applyProtection="1">
      <alignment horizontal="center" vertical="center" wrapText="1"/>
      <protection locked="0"/>
    </xf>
    <xf numFmtId="174" fontId="33" fillId="0" borderId="25" xfId="1" applyNumberFormat="1" applyFont="1" applyFill="1" applyBorder="1" applyAlignment="1" applyProtection="1">
      <alignment vertical="center" wrapText="1"/>
      <protection locked="0"/>
    </xf>
    <xf numFmtId="174" fontId="10" fillId="2" borderId="35" xfId="0" applyNumberFormat="1" applyFont="1" applyFill="1" applyBorder="1" applyAlignment="1" applyProtection="1">
      <alignment horizontal="center" vertical="center" wrapText="1"/>
      <protection locked="0"/>
    </xf>
    <xf numFmtId="174" fontId="10" fillId="2" borderId="49" xfId="0" applyNumberFormat="1" applyFont="1" applyFill="1" applyBorder="1" applyAlignment="1" applyProtection="1">
      <alignment horizontal="center" vertical="center" wrapText="1"/>
      <protection locked="0"/>
    </xf>
    <xf numFmtId="174" fontId="10" fillId="2" borderId="14" xfId="0" applyNumberFormat="1" applyFont="1" applyFill="1" applyBorder="1" applyAlignment="1" applyProtection="1">
      <alignment horizontal="center" vertical="center" wrapText="1"/>
      <protection locked="0"/>
    </xf>
    <xf numFmtId="174" fontId="10" fillId="2" borderId="41" xfId="0" applyNumberFormat="1" applyFont="1" applyFill="1" applyBorder="1" applyAlignment="1" applyProtection="1">
      <alignment horizontal="center" vertical="center" wrapText="1"/>
      <protection locked="0"/>
    </xf>
    <xf numFmtId="174" fontId="7" fillId="2" borderId="57" xfId="0" applyNumberFormat="1" applyFont="1" applyFill="1" applyBorder="1" applyAlignment="1" applyProtection="1">
      <alignment horizontal="center" vertical="center" wrapText="1"/>
      <protection locked="0"/>
    </xf>
    <xf numFmtId="174" fontId="7" fillId="2" borderId="63" xfId="0" applyNumberFormat="1" applyFont="1" applyFill="1" applyBorder="1" applyAlignment="1" applyProtection="1">
      <alignment horizontal="center" vertical="center" wrapText="1"/>
      <protection locked="0"/>
    </xf>
    <xf numFmtId="174" fontId="7" fillId="2" borderId="41" xfId="0" applyNumberFormat="1" applyFont="1" applyFill="1" applyBorder="1" applyAlignment="1" applyProtection="1">
      <alignment horizontal="center" vertical="center" wrapText="1"/>
      <protection locked="0"/>
    </xf>
    <xf numFmtId="174" fontId="7" fillId="2" borderId="34" xfId="0" applyNumberFormat="1" applyFont="1" applyFill="1" applyBorder="1" applyAlignment="1" applyProtection="1">
      <alignment horizontal="center" vertical="center" wrapText="1"/>
      <protection locked="0"/>
    </xf>
    <xf numFmtId="172" fontId="7" fillId="2" borderId="34" xfId="0" applyNumberFormat="1" applyFont="1" applyFill="1" applyBorder="1" applyAlignment="1" applyProtection="1">
      <alignment horizontal="center" vertical="center" wrapText="1"/>
      <protection locked="0"/>
    </xf>
    <xf numFmtId="174" fontId="7" fillId="2" borderId="35" xfId="0" applyNumberFormat="1" applyFont="1" applyFill="1" applyBorder="1" applyAlignment="1" applyProtection="1">
      <alignment horizontal="center" vertical="center" wrapText="1"/>
      <protection locked="0"/>
    </xf>
    <xf numFmtId="0" fontId="47" fillId="0" borderId="0" xfId="0" applyFont="1"/>
    <xf numFmtId="173" fontId="4" fillId="0" borderId="0" xfId="0" applyNumberFormat="1" applyFont="1"/>
    <xf numFmtId="49" fontId="38" fillId="0" borderId="1" xfId="0" applyNumberFormat="1" applyFont="1" applyFill="1" applyBorder="1" applyAlignment="1">
      <alignment horizontal="center" vertical="center"/>
    </xf>
    <xf numFmtId="0" fontId="38" fillId="0" borderId="36" xfId="0" applyNumberFormat="1" applyFont="1" applyFill="1" applyBorder="1" applyAlignment="1" applyProtection="1">
      <alignment vertical="center" wrapText="1"/>
      <protection locked="0"/>
    </xf>
    <xf numFmtId="176" fontId="38" fillId="0" borderId="59" xfId="0" applyNumberFormat="1" applyFont="1" applyFill="1" applyBorder="1" applyAlignment="1" applyProtection="1">
      <alignment horizontal="center" vertical="center" wrapText="1"/>
      <protection locked="0"/>
    </xf>
    <xf numFmtId="174" fontId="38" fillId="0" borderId="60" xfId="0" applyNumberFormat="1" applyFont="1" applyFill="1" applyBorder="1" applyAlignment="1" applyProtection="1">
      <alignment horizontal="center" vertical="center" wrapText="1"/>
      <protection locked="0"/>
    </xf>
    <xf numFmtId="174" fontId="38" fillId="0" borderId="60" xfId="1" applyNumberFormat="1" applyFont="1" applyFill="1" applyBorder="1" applyAlignment="1" applyProtection="1">
      <alignment horizontal="center" vertical="center" wrapText="1"/>
      <protection locked="0"/>
    </xf>
    <xf numFmtId="174" fontId="38" fillId="0" borderId="61" xfId="1" applyNumberFormat="1" applyFont="1" applyFill="1" applyBorder="1" applyAlignment="1" applyProtection="1">
      <alignment horizontal="center" vertical="center" wrapText="1"/>
      <protection locked="0"/>
    </xf>
    <xf numFmtId="174" fontId="38" fillId="0" borderId="50" xfId="1" applyNumberFormat="1" applyFont="1" applyFill="1" applyBorder="1" applyAlignment="1" applyProtection="1">
      <alignment horizontal="center" vertical="center" wrapText="1"/>
      <protection locked="0"/>
    </xf>
    <xf numFmtId="174" fontId="38" fillId="0" borderId="29" xfId="1" applyNumberFormat="1" applyFont="1" applyFill="1" applyBorder="1" applyAlignment="1" applyProtection="1">
      <alignment horizontal="center" vertical="center" wrapText="1"/>
      <protection locked="0"/>
    </xf>
    <xf numFmtId="174" fontId="38" fillId="0" borderId="30" xfId="1" applyNumberFormat="1" applyFont="1" applyFill="1" applyBorder="1" applyAlignment="1" applyProtection="1">
      <alignment horizontal="center" vertical="center" wrapText="1"/>
      <protection locked="0"/>
    </xf>
    <xf numFmtId="174" fontId="38" fillId="0" borderId="38" xfId="1" applyNumberFormat="1" applyFont="1" applyFill="1" applyBorder="1" applyAlignment="1" applyProtection="1">
      <alignment horizontal="center" vertical="center" wrapText="1"/>
      <protection locked="0"/>
    </xf>
    <xf numFmtId="174" fontId="38" fillId="0" borderId="54" xfId="1" applyNumberFormat="1" applyFont="1" applyFill="1" applyBorder="1" applyAlignment="1" applyProtection="1">
      <alignment horizontal="center" vertical="center" wrapText="1"/>
      <protection locked="0"/>
    </xf>
    <xf numFmtId="172" fontId="38" fillId="0" borderId="29" xfId="1" applyNumberFormat="1" applyFont="1" applyFill="1" applyBorder="1" applyAlignment="1" applyProtection="1">
      <alignment horizontal="center" vertical="center" wrapText="1"/>
      <protection locked="0"/>
    </xf>
    <xf numFmtId="49" fontId="38" fillId="0" borderId="6" xfId="0" applyNumberFormat="1" applyFont="1" applyFill="1" applyBorder="1" applyAlignment="1">
      <alignment horizontal="center" vertical="center"/>
    </xf>
    <xf numFmtId="0" fontId="38" fillId="0" borderId="23" xfId="0" applyNumberFormat="1" applyFont="1" applyFill="1" applyBorder="1" applyAlignment="1" applyProtection="1">
      <alignment vertical="center" wrapText="1"/>
      <protection locked="0"/>
    </xf>
    <xf numFmtId="174" fontId="38" fillId="0" borderId="20" xfId="0" applyNumberFormat="1" applyFont="1" applyFill="1" applyBorder="1" applyAlignment="1" applyProtection="1">
      <alignment horizontal="center" vertical="center" wrapText="1"/>
      <protection locked="0"/>
    </xf>
    <xf numFmtId="174" fontId="38" fillId="0" borderId="48" xfId="1" applyNumberFormat="1" applyFont="1" applyFill="1" applyBorder="1" applyAlignment="1" applyProtection="1">
      <alignment horizontal="center" vertical="center" wrapText="1"/>
      <protection locked="0"/>
    </xf>
    <xf numFmtId="174" fontId="38" fillId="0" borderId="39" xfId="1" applyNumberFormat="1" applyFont="1" applyFill="1" applyBorder="1" applyAlignment="1" applyProtection="1">
      <alignment horizontal="center" vertical="center" wrapText="1"/>
      <protection locked="0"/>
    </xf>
    <xf numFmtId="174" fontId="38" fillId="0" borderId="22" xfId="1" applyNumberFormat="1" applyFont="1" applyFill="1" applyBorder="1" applyAlignment="1" applyProtection="1">
      <alignment horizontal="center" vertical="center" wrapText="1"/>
      <protection locked="0"/>
    </xf>
    <xf numFmtId="174" fontId="38" fillId="0" borderId="39" xfId="0" applyNumberFormat="1" applyFont="1" applyFill="1" applyBorder="1" applyAlignment="1" applyProtection="1">
      <alignment horizontal="center" vertical="center" wrapText="1"/>
      <protection locked="0"/>
    </xf>
    <xf numFmtId="172" fontId="38" fillId="0" borderId="20" xfId="0" applyNumberFormat="1" applyFont="1" applyFill="1" applyBorder="1" applyAlignment="1" applyProtection="1">
      <alignment horizontal="center" vertical="center" wrapText="1"/>
      <protection locked="0"/>
    </xf>
    <xf numFmtId="174" fontId="38" fillId="0" borderId="48" xfId="0" applyNumberFormat="1" applyFont="1" applyFill="1" applyBorder="1" applyAlignment="1" applyProtection="1">
      <alignment horizontal="center" vertical="center" wrapText="1"/>
      <protection locked="0"/>
    </xf>
    <xf numFmtId="176" fontId="38" fillId="0" borderId="43" xfId="0" applyNumberFormat="1" applyFont="1" applyFill="1" applyBorder="1" applyAlignment="1" applyProtection="1">
      <alignment horizontal="center" vertical="center" wrapText="1"/>
      <protection locked="0"/>
    </xf>
    <xf numFmtId="174" fontId="38" fillId="0" borderId="43" xfId="1" applyNumberFormat="1" applyFont="1" applyFill="1" applyBorder="1" applyAlignment="1" applyProtection="1">
      <alignment horizontal="center" vertical="center" wrapText="1"/>
      <protection locked="0"/>
    </xf>
    <xf numFmtId="174" fontId="38" fillId="0" borderId="55" xfId="1" applyNumberFormat="1" applyFont="1" applyFill="1" applyBorder="1" applyAlignment="1" applyProtection="1">
      <alignment horizontal="center" vertical="center" wrapText="1"/>
      <protection locked="0"/>
    </xf>
    <xf numFmtId="0" fontId="38" fillId="0" borderId="5" xfId="0" applyNumberFormat="1" applyFont="1" applyFill="1" applyBorder="1" applyAlignment="1" applyProtection="1">
      <alignment horizontal="left" vertical="center" wrapText="1"/>
      <protection locked="0"/>
    </xf>
    <xf numFmtId="174" fontId="9" fillId="0" borderId="39" xfId="1" applyNumberFormat="1" applyFont="1" applyFill="1" applyBorder="1" applyAlignment="1" applyProtection="1">
      <alignment horizontal="center" vertical="center" wrapText="1"/>
      <protection locked="0"/>
    </xf>
    <xf numFmtId="0" fontId="38" fillId="0" borderId="6" xfId="0" applyNumberFormat="1" applyFont="1" applyFill="1" applyBorder="1" applyAlignment="1" applyProtection="1">
      <alignment horizontal="left" vertical="center" wrapText="1"/>
      <protection locked="0"/>
    </xf>
    <xf numFmtId="174" fontId="38" fillId="0" borderId="46" xfId="1" applyNumberFormat="1" applyFont="1" applyFill="1" applyBorder="1" applyAlignment="1" applyProtection="1">
      <alignment horizontal="center" vertical="center" wrapText="1"/>
      <protection locked="0"/>
    </xf>
    <xf numFmtId="174" fontId="38" fillId="0" borderId="47" xfId="1" applyNumberFormat="1" applyFont="1" applyFill="1" applyBorder="1" applyAlignment="1" applyProtection="1">
      <alignment horizontal="center" vertical="center" wrapText="1"/>
      <protection locked="0"/>
    </xf>
    <xf numFmtId="174" fontId="38" fillId="0" borderId="62" xfId="1" applyNumberFormat="1" applyFont="1" applyFill="1" applyBorder="1" applyAlignment="1" applyProtection="1">
      <alignment horizontal="center" vertical="center" wrapText="1"/>
      <protection locked="0"/>
    </xf>
    <xf numFmtId="174" fontId="38" fillId="0" borderId="19" xfId="1" applyNumberFormat="1" applyFont="1" applyFill="1" applyBorder="1" applyAlignment="1" applyProtection="1">
      <alignment horizontal="center" vertical="center" wrapText="1"/>
      <protection locked="0"/>
    </xf>
    <xf numFmtId="49" fontId="38" fillId="0" borderId="28" xfId="0" applyNumberFormat="1" applyFont="1" applyFill="1" applyBorder="1" applyAlignment="1">
      <alignment horizontal="center" vertical="center"/>
    </xf>
    <xf numFmtId="0" fontId="38" fillId="0" borderId="17" xfId="0" applyNumberFormat="1" applyFont="1" applyFill="1" applyBorder="1" applyAlignment="1" applyProtection="1">
      <alignment horizontal="left" vertical="center" wrapText="1"/>
      <protection locked="0"/>
    </xf>
    <xf numFmtId="0" fontId="38" fillId="0" borderId="36" xfId="0" applyNumberFormat="1" applyFont="1" applyFill="1" applyBorder="1" applyAlignment="1" applyProtection="1">
      <alignment horizontal="left" vertical="center" wrapText="1"/>
      <protection locked="0"/>
    </xf>
    <xf numFmtId="176" fontId="38" fillId="0" borderId="38" xfId="1" applyNumberFormat="1" applyFont="1" applyFill="1" applyBorder="1" applyAlignment="1" applyProtection="1">
      <alignment horizontal="center" vertical="center" wrapText="1"/>
      <protection locked="0"/>
    </xf>
    <xf numFmtId="172" fontId="38" fillId="0" borderId="29" xfId="0" applyNumberFormat="1" applyFont="1" applyFill="1" applyBorder="1" applyAlignment="1" applyProtection="1">
      <alignment horizontal="center" vertical="center" wrapText="1"/>
      <protection locked="0"/>
    </xf>
    <xf numFmtId="0" fontId="44" fillId="0" borderId="23" xfId="0" applyNumberFormat="1" applyFont="1" applyFill="1" applyBorder="1" applyAlignment="1" applyProtection="1">
      <alignment horizontal="left" vertical="center" wrapText="1"/>
      <protection locked="0"/>
    </xf>
    <xf numFmtId="176" fontId="44" fillId="0" borderId="39" xfId="0" applyNumberFormat="1" applyFont="1" applyFill="1" applyBorder="1" applyAlignment="1" applyProtection="1">
      <alignment horizontal="center" vertical="center" wrapText="1"/>
      <protection locked="0"/>
    </xf>
    <xf numFmtId="174" fontId="44" fillId="0" borderId="20" xfId="0" applyNumberFormat="1" applyFont="1" applyFill="1" applyBorder="1" applyAlignment="1" applyProtection="1">
      <alignment horizontal="center" vertical="center" wrapText="1"/>
      <protection locked="0"/>
    </xf>
    <xf numFmtId="174" fontId="44" fillId="0" borderId="39" xfId="0" applyNumberFormat="1" applyFont="1" applyFill="1" applyBorder="1" applyAlignment="1" applyProtection="1">
      <alignment horizontal="center" vertical="center" wrapText="1"/>
      <protection locked="0"/>
    </xf>
    <xf numFmtId="172" fontId="44" fillId="0" borderId="20" xfId="0" applyNumberFormat="1" applyFont="1" applyFill="1" applyBorder="1" applyAlignment="1" applyProtection="1">
      <alignment horizontal="center" vertical="center" wrapText="1"/>
      <protection locked="0"/>
    </xf>
    <xf numFmtId="0" fontId="38" fillId="0" borderId="23" xfId="0" applyNumberFormat="1" applyFont="1" applyFill="1" applyBorder="1" applyAlignment="1" applyProtection="1">
      <alignment horizontal="left" vertical="center" wrapText="1"/>
      <protection locked="0"/>
    </xf>
    <xf numFmtId="174" fontId="44" fillId="0" borderId="48" xfId="0" applyNumberFormat="1" applyFont="1" applyFill="1" applyBorder="1" applyAlignment="1" applyProtection="1">
      <alignment horizontal="center" vertical="center" wrapText="1"/>
      <protection locked="0"/>
    </xf>
    <xf numFmtId="174" fontId="44" fillId="0" borderId="43" xfId="0" applyNumberFormat="1" applyFont="1" applyFill="1" applyBorder="1" applyAlignment="1" applyProtection="1">
      <alignment horizontal="center" vertical="center" wrapText="1"/>
      <protection locked="0"/>
    </xf>
    <xf numFmtId="174" fontId="44" fillId="0" borderId="42" xfId="0" applyNumberFormat="1" applyFont="1" applyFill="1" applyBorder="1" applyAlignment="1" applyProtection="1">
      <alignment horizontal="center" vertical="center" wrapText="1"/>
      <protection locked="0"/>
    </xf>
    <xf numFmtId="172" fontId="44" fillId="0" borderId="42" xfId="0" applyNumberFormat="1" applyFont="1" applyFill="1" applyBorder="1" applyAlignment="1" applyProtection="1">
      <alignment horizontal="center" vertical="center" wrapText="1"/>
      <protection locked="0"/>
    </xf>
    <xf numFmtId="174" fontId="38" fillId="0" borderId="52" xfId="1" applyNumberFormat="1" applyFont="1" applyFill="1" applyBorder="1" applyAlignment="1" applyProtection="1">
      <alignment horizontal="center" vertical="center" wrapText="1"/>
      <protection locked="0"/>
    </xf>
    <xf numFmtId="174" fontId="38" fillId="0" borderId="53" xfId="1" applyNumberFormat="1" applyFont="1" applyFill="1" applyBorder="1" applyAlignment="1" applyProtection="1">
      <alignment horizontal="center" vertical="center" wrapText="1"/>
      <protection locked="0"/>
    </xf>
    <xf numFmtId="174" fontId="38" fillId="0" borderId="45" xfId="1" applyNumberFormat="1" applyFont="1" applyFill="1" applyBorder="1" applyAlignment="1" applyProtection="1">
      <alignment horizontal="center" vertical="center" wrapText="1"/>
      <protection locked="0"/>
    </xf>
    <xf numFmtId="0" fontId="38" fillId="0" borderId="0" xfId="0" applyNumberFormat="1" applyFont="1" applyFill="1" applyBorder="1" applyAlignment="1" applyProtection="1">
      <alignment horizontal="left" vertical="center" wrapText="1"/>
      <protection locked="0"/>
    </xf>
    <xf numFmtId="49" fontId="9" fillId="0" borderId="26" xfId="0" applyNumberFormat="1" applyFont="1" applyFill="1" applyBorder="1" applyAlignment="1">
      <alignment horizontal="center" vertical="center"/>
    </xf>
    <xf numFmtId="0" fontId="38" fillId="0" borderId="1" xfId="0" applyNumberFormat="1" applyFont="1" applyFill="1" applyBorder="1" applyAlignment="1" applyProtection="1">
      <alignment vertical="center" wrapText="1"/>
      <protection locked="0"/>
    </xf>
    <xf numFmtId="174" fontId="32" fillId="0" borderId="21" xfId="0" applyNumberFormat="1" applyFont="1" applyFill="1" applyBorder="1" applyAlignment="1" applyProtection="1">
      <alignment horizontal="center" vertical="center" wrapText="1"/>
      <protection locked="0"/>
    </xf>
    <xf numFmtId="174" fontId="32" fillId="0" borderId="5" xfId="0" applyNumberFormat="1" applyFont="1" applyFill="1" applyBorder="1" applyAlignment="1" applyProtection="1">
      <alignment horizontal="center" vertical="center" wrapText="1"/>
      <protection locked="0"/>
    </xf>
    <xf numFmtId="174" fontId="29" fillId="0" borderId="29" xfId="1" applyNumberFormat="1" applyFont="1" applyFill="1" applyBorder="1" applyAlignment="1" applyProtection="1">
      <alignment horizontal="center" vertical="center" wrapText="1"/>
      <protection locked="0"/>
    </xf>
    <xf numFmtId="174" fontId="29" fillId="0" borderId="21" xfId="1" applyNumberFormat="1" applyFont="1" applyFill="1" applyBorder="1" applyAlignment="1" applyProtection="1">
      <alignment horizontal="center" vertical="center" wrapText="1"/>
      <protection locked="0"/>
    </xf>
    <xf numFmtId="174" fontId="29" fillId="0" borderId="6" xfId="1" applyNumberFormat="1" applyFont="1" applyFill="1" applyBorder="1" applyAlignment="1" applyProtection="1">
      <alignment horizontal="center" vertical="center" wrapText="1"/>
      <protection locked="0"/>
    </xf>
    <xf numFmtId="0" fontId="34" fillId="0" borderId="0" xfId="0" applyFont="1" applyFill="1"/>
    <xf numFmtId="0" fontId="38" fillId="0" borderId="6" xfId="0" applyNumberFormat="1" applyFont="1" applyFill="1" applyBorder="1" applyAlignment="1" applyProtection="1">
      <alignment vertical="center" wrapText="1"/>
      <protection locked="0"/>
    </xf>
    <xf numFmtId="174" fontId="29" fillId="0" borderId="20" xfId="1" applyNumberFormat="1" applyFont="1" applyFill="1" applyBorder="1" applyAlignment="1" applyProtection="1">
      <alignment horizontal="center" vertical="center" wrapText="1"/>
      <protection locked="0"/>
    </xf>
    <xf numFmtId="0" fontId="38" fillId="0" borderId="28" xfId="0" applyNumberFormat="1" applyFont="1" applyFill="1" applyBorder="1" applyAlignment="1" applyProtection="1">
      <alignment horizontal="left" vertical="center" wrapText="1"/>
      <protection locked="0"/>
    </xf>
    <xf numFmtId="174" fontId="29" fillId="0" borderId="60" xfId="1" applyNumberFormat="1" applyFont="1" applyFill="1" applyBorder="1" applyAlignment="1" applyProtection="1">
      <alignment horizontal="center" vertical="center" wrapText="1"/>
      <protection locked="0"/>
    </xf>
    <xf numFmtId="174" fontId="32" fillId="0" borderId="20" xfId="0" applyNumberFormat="1" applyFont="1" applyFill="1" applyBorder="1" applyAlignment="1" applyProtection="1">
      <alignment horizontal="center" vertical="center" wrapText="1"/>
      <protection locked="0"/>
    </xf>
    <xf numFmtId="174" fontId="29" fillId="0" borderId="42" xfId="1" applyNumberFormat="1" applyFont="1" applyFill="1" applyBorder="1" applyAlignment="1" applyProtection="1">
      <alignment horizontal="center" vertical="center" wrapText="1"/>
      <protection locked="0"/>
    </xf>
    <xf numFmtId="0" fontId="38" fillId="0" borderId="16" xfId="0" applyNumberFormat="1" applyFont="1" applyFill="1" applyBorder="1" applyAlignment="1" applyProtection="1">
      <alignment horizontal="left" vertical="center" wrapText="1"/>
      <protection locked="0"/>
    </xf>
    <xf numFmtId="0" fontId="38" fillId="0" borderId="37" xfId="0" applyNumberFormat="1" applyFont="1" applyFill="1" applyBorder="1" applyAlignment="1" applyProtection="1">
      <alignment horizontal="left" vertical="center" wrapText="1"/>
      <protection locked="0"/>
    </xf>
    <xf numFmtId="0" fontId="38" fillId="0" borderId="1" xfId="0" applyNumberFormat="1" applyFont="1" applyFill="1" applyBorder="1" applyAlignment="1" applyProtection="1">
      <alignment horizontal="left" vertical="center" wrapText="1"/>
      <protection locked="0"/>
    </xf>
    <xf numFmtId="174" fontId="32" fillId="0" borderId="18" xfId="0" applyNumberFormat="1" applyFont="1" applyFill="1" applyBorder="1" applyAlignment="1" applyProtection="1">
      <alignment horizontal="center" vertical="center" wrapText="1"/>
      <protection locked="0"/>
    </xf>
    <xf numFmtId="174" fontId="32" fillId="0" borderId="17" xfId="0" applyNumberFormat="1" applyFont="1" applyFill="1" applyBorder="1" applyAlignment="1" applyProtection="1">
      <alignment horizontal="center" vertical="center" wrapText="1"/>
      <protection locked="0"/>
    </xf>
    <xf numFmtId="174" fontId="29" fillId="0" borderId="18" xfId="1" applyNumberFormat="1" applyFont="1" applyFill="1" applyBorder="1" applyAlignment="1" applyProtection="1">
      <alignment horizontal="center" vertical="center" wrapText="1"/>
      <protection locked="0"/>
    </xf>
    <xf numFmtId="174" fontId="29" fillId="0" borderId="28" xfId="1" applyNumberFormat="1" applyFont="1" applyFill="1" applyBorder="1" applyAlignment="1" applyProtection="1">
      <alignment horizontal="center" vertical="center" wrapText="1"/>
      <protection locked="0"/>
    </xf>
    <xf numFmtId="174" fontId="29" fillId="0" borderId="17" xfId="1" applyNumberFormat="1" applyFont="1" applyFill="1" applyBorder="1" applyAlignment="1" applyProtection="1">
      <alignment horizontal="center" vertical="center" wrapText="1"/>
      <protection locked="0"/>
    </xf>
    <xf numFmtId="0" fontId="29" fillId="2" borderId="2" xfId="0" applyNumberFormat="1" applyFont="1" applyFill="1" applyBorder="1" applyAlignment="1" applyProtection="1">
      <alignment horizontal="center" vertical="center" wrapText="1"/>
      <protection locked="0"/>
    </xf>
    <xf numFmtId="0" fontId="29" fillId="2" borderId="2" xfId="0" applyNumberFormat="1" applyFont="1" applyFill="1" applyBorder="1" applyAlignment="1" applyProtection="1">
      <alignment vertical="center" wrapText="1"/>
      <protection locked="0"/>
    </xf>
    <xf numFmtId="0" fontId="30" fillId="2" borderId="0" xfId="0" applyFont="1" applyFill="1"/>
    <xf numFmtId="0" fontId="32" fillId="2" borderId="2" xfId="0" applyNumberFormat="1" applyFont="1" applyFill="1" applyBorder="1" applyAlignment="1" applyProtection="1">
      <alignment horizontal="center" vertical="center" wrapText="1"/>
      <protection locked="0"/>
    </xf>
    <xf numFmtId="0" fontId="32" fillId="2" borderId="2" xfId="0" applyNumberFormat="1" applyFont="1" applyFill="1" applyBorder="1" applyAlignment="1" applyProtection="1">
      <alignment vertical="center" wrapText="1"/>
      <protection locked="0"/>
    </xf>
    <xf numFmtId="49" fontId="9" fillId="0" borderId="6" xfId="0" applyNumberFormat="1" applyFont="1" applyFill="1" applyBorder="1" applyAlignment="1">
      <alignment horizontal="center" vertical="center"/>
    </xf>
    <xf numFmtId="0" fontId="4" fillId="0" borderId="0" xfId="0" applyFont="1" applyAlignment="1">
      <alignment horizontal="right"/>
    </xf>
    <xf numFmtId="0" fontId="5" fillId="0" borderId="0" xfId="0" applyFont="1" applyAlignment="1">
      <alignment horizontal="right"/>
    </xf>
    <xf numFmtId="0" fontId="6" fillId="0" borderId="0"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35" fillId="0" borderId="0" xfId="0" applyFont="1" applyAlignment="1">
      <alignment horizontal="right"/>
    </xf>
    <xf numFmtId="0" fontId="37" fillId="0" borderId="0" xfId="0" applyFont="1" applyFill="1" applyBorder="1" applyAlignment="1" applyProtection="1">
      <alignment horizontal="center" vertical="center" wrapText="1"/>
    </xf>
    <xf numFmtId="2" fontId="32" fillId="2" borderId="15"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center" vertical="top" wrapText="1"/>
    </xf>
    <xf numFmtId="0" fontId="32" fillId="2" borderId="11" xfId="0" applyFont="1" applyFill="1" applyBorder="1" applyAlignment="1" applyProtection="1">
      <alignment horizontal="center" vertical="center" wrapText="1"/>
    </xf>
    <xf numFmtId="0" fontId="32" fillId="2" borderId="27" xfId="0" applyFont="1" applyFill="1" applyBorder="1" applyAlignment="1" applyProtection="1">
      <alignment horizontal="center" vertical="center" wrapText="1"/>
    </xf>
    <xf numFmtId="0" fontId="40" fillId="0" borderId="0" xfId="0" applyFont="1" applyFill="1"/>
    <xf numFmtId="0" fontId="41" fillId="0" borderId="0" xfId="0" applyFont="1" applyFill="1"/>
    <xf numFmtId="0" fontId="43" fillId="0" borderId="0" xfId="0" applyFont="1" applyFill="1"/>
    <xf numFmtId="4" fontId="38" fillId="0" borderId="46" xfId="1" applyNumberFormat="1" applyFont="1" applyFill="1" applyBorder="1" applyAlignment="1" applyProtection="1">
      <alignment horizontal="center" vertical="center" wrapText="1"/>
      <protection locked="0"/>
    </xf>
    <xf numFmtId="4" fontId="38" fillId="0" borderId="53" xfId="1" applyNumberFormat="1" applyFont="1" applyFill="1" applyBorder="1" applyAlignment="1" applyProtection="1">
      <alignment horizontal="center" vertical="center" wrapText="1"/>
      <protection locked="0"/>
    </xf>
    <xf numFmtId="179" fontId="9" fillId="0" borderId="20" xfId="1" applyNumberFormat="1" applyFont="1" applyFill="1" applyBorder="1" applyAlignment="1" applyProtection="1">
      <alignment horizontal="center" vertical="center" wrapText="1"/>
      <protection locked="0"/>
    </xf>
    <xf numFmtId="0" fontId="11" fillId="0" borderId="0" xfId="0" applyFont="1" applyAlignment="1">
      <alignment horizontal="center"/>
    </xf>
    <xf numFmtId="0" fontId="7" fillId="2" borderId="39" xfId="0" applyFont="1" applyFill="1" applyBorder="1" applyAlignment="1" applyProtection="1">
      <alignment horizontal="center" vertical="center" wrapText="1"/>
    </xf>
    <xf numFmtId="0" fontId="7" fillId="2" borderId="40" xfId="0" applyFont="1" applyFill="1" applyBorder="1" applyAlignment="1" applyProtection="1">
      <alignment horizontal="center" vertical="center" wrapText="1"/>
    </xf>
    <xf numFmtId="0" fontId="7" fillId="2" borderId="20" xfId="0" applyFont="1" applyFill="1" applyBorder="1" applyAlignment="1" applyProtection="1">
      <alignment horizontal="center" vertical="center" wrapText="1"/>
    </xf>
    <xf numFmtId="0" fontId="7" fillId="2" borderId="32" xfId="0" applyFont="1" applyFill="1" applyBorder="1" applyAlignment="1" applyProtection="1">
      <alignment horizontal="center" vertical="center" wrapText="1"/>
    </xf>
    <xf numFmtId="0" fontId="10" fillId="2" borderId="3" xfId="0" applyFont="1" applyFill="1" applyBorder="1" applyAlignment="1">
      <alignment horizontal="center" vertical="center"/>
    </xf>
    <xf numFmtId="0" fontId="10" fillId="2" borderId="15" xfId="0" applyFont="1" applyFill="1" applyBorder="1" applyAlignment="1">
      <alignment horizontal="center" vertical="center"/>
    </xf>
    <xf numFmtId="0" fontId="4" fillId="0" borderId="0" xfId="0" applyFont="1" applyAlignment="1">
      <alignment horizontal="center" vertical="center"/>
    </xf>
    <xf numFmtId="3" fontId="4" fillId="0" borderId="0" xfId="0" applyNumberFormat="1" applyFont="1" applyAlignment="1">
      <alignment horizontal="center" vertical="center"/>
    </xf>
    <xf numFmtId="0" fontId="7" fillId="2" borderId="31" xfId="0" applyFont="1" applyFill="1" applyBorder="1" applyAlignment="1" applyProtection="1">
      <alignment horizontal="center" vertical="center" wrapText="1"/>
    </xf>
    <xf numFmtId="0" fontId="7" fillId="2" borderId="33" xfId="0" applyFont="1" applyFill="1" applyBorder="1" applyAlignment="1" applyProtection="1">
      <alignment horizontal="center" vertical="center" wrapText="1"/>
    </xf>
    <xf numFmtId="0" fontId="11" fillId="0" borderId="0" xfId="0" applyFont="1" applyAlignment="1">
      <alignment horizontal="center" vertical="center"/>
    </xf>
    <xf numFmtId="2" fontId="7" fillId="2" borderId="38" xfId="0" applyNumberFormat="1" applyFont="1" applyFill="1" applyBorder="1" applyAlignment="1" applyProtection="1">
      <alignment horizontal="center" vertical="center" wrapText="1"/>
    </xf>
    <xf numFmtId="2" fontId="7" fillId="2" borderId="29" xfId="0" applyNumberFormat="1" applyFont="1" applyFill="1" applyBorder="1" applyAlignment="1" applyProtection="1">
      <alignment horizontal="center" vertical="center" wrapText="1"/>
    </xf>
    <xf numFmtId="2" fontId="7" fillId="2" borderId="30" xfId="0" applyNumberFormat="1" applyFont="1" applyFill="1" applyBorder="1" applyAlignment="1" applyProtection="1">
      <alignment horizontal="center" vertical="center" wrapText="1"/>
    </xf>
    <xf numFmtId="0" fontId="7" fillId="2" borderId="38" xfId="0" applyFont="1" applyFill="1" applyBorder="1" applyAlignment="1" applyProtection="1">
      <alignment horizontal="center" vertical="center" wrapText="1"/>
    </xf>
    <xf numFmtId="0" fontId="7" fillId="2" borderId="29" xfId="0" applyFont="1" applyFill="1" applyBorder="1" applyAlignment="1" applyProtection="1">
      <alignment horizontal="center" vertical="center" wrapText="1"/>
    </xf>
    <xf numFmtId="0" fontId="7" fillId="2" borderId="30" xfId="0" applyFont="1" applyFill="1" applyBorder="1" applyAlignment="1" applyProtection="1">
      <alignment horizontal="center" vertical="center" wrapText="1"/>
    </xf>
    <xf numFmtId="0" fontId="9" fillId="0" borderId="0" xfId="0" applyFont="1" applyFill="1" applyBorder="1" applyAlignment="1" applyProtection="1">
      <alignment horizontal="center" vertical="top" wrapText="1"/>
    </xf>
    <xf numFmtId="0" fontId="7" fillId="2" borderId="4" xfId="0" applyFont="1" applyFill="1" applyBorder="1" applyAlignment="1" applyProtection="1">
      <alignment horizontal="center" vertical="center" wrapText="1"/>
    </xf>
    <xf numFmtId="0" fontId="7" fillId="2" borderId="7" xfId="0" applyFont="1" applyFill="1" applyBorder="1" applyAlignment="1" applyProtection="1">
      <alignment horizontal="center" vertical="center" wrapText="1"/>
    </xf>
    <xf numFmtId="0" fontId="7" fillId="2" borderId="9"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4" fillId="0" borderId="0" xfId="0" applyFont="1" applyAlignment="1">
      <alignment horizontal="right"/>
    </xf>
    <xf numFmtId="0" fontId="5" fillId="0" borderId="0" xfId="0" applyFont="1" applyAlignment="1">
      <alignment horizontal="right"/>
    </xf>
    <xf numFmtId="0" fontId="4" fillId="0" borderId="0" xfId="0" applyFont="1" applyAlignment="1">
      <alignment horizontal="center"/>
    </xf>
    <xf numFmtId="49" fontId="7" fillId="2" borderId="13" xfId="0" applyNumberFormat="1" applyFont="1" applyFill="1" applyBorder="1" applyAlignment="1" applyProtection="1">
      <alignment horizontal="center" vertical="center" wrapText="1"/>
    </xf>
    <xf numFmtId="49" fontId="7" fillId="2" borderId="27" xfId="0" applyNumberFormat="1" applyFont="1" applyFill="1" applyBorder="1" applyAlignment="1" applyProtection="1">
      <alignment horizontal="center" vertical="center" wrapText="1"/>
    </xf>
    <xf numFmtId="0" fontId="7" fillId="2" borderId="13" xfId="0" applyFont="1" applyFill="1" applyBorder="1" applyAlignment="1" applyProtection="1">
      <alignment horizontal="center" vertical="center" wrapText="1"/>
    </xf>
    <xf numFmtId="0" fontId="7" fillId="2" borderId="27"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15"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3" fontId="4" fillId="0" borderId="0" xfId="0" applyNumberFormat="1" applyFont="1" applyAlignment="1">
      <alignment horizontal="center"/>
    </xf>
    <xf numFmtId="0" fontId="10" fillId="0" borderId="0" xfId="0" applyFont="1" applyFill="1" applyBorder="1" applyAlignment="1" applyProtection="1">
      <alignment horizontal="center" vertical="center" wrapText="1"/>
    </xf>
    <xf numFmtId="0" fontId="30" fillId="0" borderId="0" xfId="0" applyFont="1" applyAlignment="1">
      <alignment horizontal="center"/>
    </xf>
    <xf numFmtId="0" fontId="29" fillId="2" borderId="3" xfId="0" applyFont="1" applyFill="1" applyBorder="1" applyAlignment="1">
      <alignment horizontal="center" vertical="center"/>
    </xf>
    <xf numFmtId="0" fontId="29" fillId="2" borderId="12" xfId="0" applyFont="1" applyFill="1" applyBorder="1" applyAlignment="1">
      <alignment horizontal="center" vertical="center"/>
    </xf>
    <xf numFmtId="0" fontId="10" fillId="0" borderId="0" xfId="0" applyFont="1" applyFill="1" applyBorder="1" applyAlignment="1" applyProtection="1">
      <alignment horizontal="center" vertical="top" wrapText="1"/>
    </xf>
    <xf numFmtId="0" fontId="32" fillId="2" borderId="13" xfId="0" applyFont="1" applyFill="1" applyBorder="1" applyAlignment="1" applyProtection="1">
      <alignment horizontal="center" vertical="center" wrapText="1"/>
    </xf>
    <xf numFmtId="0" fontId="32" fillId="2" borderId="16" xfId="0" applyFont="1" applyFill="1" applyBorder="1" applyAlignment="1" applyProtection="1">
      <alignment horizontal="center" vertical="center" wrapText="1"/>
    </xf>
    <xf numFmtId="0" fontId="32" fillId="2" borderId="27" xfId="0" applyFont="1" applyFill="1" applyBorder="1" applyAlignment="1" applyProtection="1">
      <alignment horizontal="center" vertical="center" wrapText="1"/>
    </xf>
    <xf numFmtId="2" fontId="32" fillId="2" borderId="15" xfId="0" applyNumberFormat="1" applyFont="1" applyFill="1" applyBorder="1" applyAlignment="1" applyProtection="1">
      <alignment horizontal="center" vertical="center" wrapText="1"/>
    </xf>
    <xf numFmtId="2" fontId="32" fillId="2" borderId="12" xfId="0" applyNumberFormat="1" applyFont="1" applyFill="1" applyBorder="1" applyAlignment="1" applyProtection="1">
      <alignment horizontal="center" vertical="center" wrapText="1"/>
    </xf>
    <xf numFmtId="2" fontId="32" fillId="2" borderId="3" xfId="0" applyNumberFormat="1" applyFont="1" applyFill="1" applyBorder="1" applyAlignment="1" applyProtection="1">
      <alignment horizontal="center" vertical="center" wrapText="1"/>
    </xf>
    <xf numFmtId="0" fontId="32" fillId="2" borderId="8" xfId="0" applyFont="1" applyFill="1" applyBorder="1" applyAlignment="1" applyProtection="1">
      <alignment horizontal="center" vertical="center" wrapText="1"/>
    </xf>
    <xf numFmtId="0" fontId="32" fillId="2" borderId="11" xfId="0" applyFont="1" applyFill="1" applyBorder="1" applyAlignment="1" applyProtection="1">
      <alignment horizontal="center" vertical="center" wrapText="1"/>
    </xf>
    <xf numFmtId="0" fontId="32" fillId="2" borderId="9" xfId="0" applyFont="1" applyFill="1" applyBorder="1" applyAlignment="1" applyProtection="1">
      <alignment horizontal="center" vertical="center" wrapText="1"/>
    </xf>
    <xf numFmtId="0" fontId="32" fillId="2" borderId="10" xfId="0"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xf>
    <xf numFmtId="0" fontId="37" fillId="0" borderId="0" xfId="0" applyFont="1" applyFill="1" applyBorder="1" applyAlignment="1" applyProtection="1">
      <alignment horizontal="center" vertical="center" wrapText="1"/>
    </xf>
    <xf numFmtId="0" fontId="35" fillId="0" borderId="0" xfId="0" applyFont="1" applyAlignment="1">
      <alignment horizontal="right"/>
    </xf>
    <xf numFmtId="0" fontId="35" fillId="0" borderId="0" xfId="0" applyFont="1" applyAlignment="1">
      <alignment horizontal="center" vertical="center"/>
    </xf>
    <xf numFmtId="0" fontId="36" fillId="0" borderId="0" xfId="0" applyFont="1" applyAlignment="1">
      <alignment horizontal="center"/>
    </xf>
    <xf numFmtId="49" fontId="38" fillId="0" borderId="20" xfId="0" applyNumberFormat="1" applyFont="1" applyFill="1" applyBorder="1" applyAlignment="1">
      <alignment horizontal="center" vertical="center"/>
    </xf>
    <xf numFmtId="0" fontId="38" fillId="0" borderId="20" xfId="0" applyNumberFormat="1" applyFont="1" applyFill="1" applyBorder="1" applyAlignment="1" applyProtection="1">
      <alignment horizontal="left" vertical="center" wrapText="1"/>
      <protection locked="0"/>
    </xf>
    <xf numFmtId="0" fontId="4" fillId="0" borderId="20" xfId="0" applyFont="1" applyFill="1" applyBorder="1" applyAlignment="1">
      <alignment horizontal="left" vertical="center" wrapText="1"/>
    </xf>
    <xf numFmtId="0" fontId="7" fillId="0" borderId="0" xfId="0" applyFont="1" applyAlignment="1">
      <alignment horizontal="center"/>
    </xf>
    <xf numFmtId="0" fontId="4" fillId="0" borderId="20" xfId="0" applyFont="1" applyBorder="1" applyAlignment="1">
      <alignment horizontal="left" vertical="center" wrapText="1"/>
    </xf>
    <xf numFmtId="0" fontId="4" fillId="0" borderId="20" xfId="0" applyFont="1" applyBorder="1" applyAlignment="1">
      <alignment horizontal="left" vertical="center"/>
    </xf>
    <xf numFmtId="49" fontId="7" fillId="0" borderId="20" xfId="0" applyNumberFormat="1" applyFont="1" applyBorder="1" applyAlignment="1">
      <alignment horizontal="center" vertical="center"/>
    </xf>
    <xf numFmtId="49" fontId="7" fillId="0" borderId="20" xfId="0" applyNumberFormat="1" applyFont="1" applyBorder="1" applyAlignment="1">
      <alignment horizontal="left"/>
    </xf>
    <xf numFmtId="49" fontId="38" fillId="0" borderId="42" xfId="0" applyNumberFormat="1" applyFont="1" applyFill="1" applyBorder="1" applyAlignment="1">
      <alignment horizontal="center" vertical="center"/>
    </xf>
    <xf numFmtId="49" fontId="38" fillId="0" borderId="46" xfId="0" applyNumberFormat="1" applyFont="1" applyFill="1" applyBorder="1" applyAlignment="1">
      <alignment horizontal="center" vertical="center"/>
    </xf>
    <xf numFmtId="49" fontId="38" fillId="0" borderId="60" xfId="0" applyNumberFormat="1" applyFont="1" applyFill="1" applyBorder="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27" fillId="0" borderId="0" xfId="0" applyFont="1" applyAlignment="1">
      <alignment horizontal="justify" wrapText="1"/>
    </xf>
  </cellXfs>
  <cellStyles count="47">
    <cellStyle name="=C:\WINNT35\SYSTEM32\COMMAND.COM" xfId="2"/>
    <cellStyle name="alternate" xfId="3"/>
    <cellStyle name="Comma_testik" xfId="4"/>
    <cellStyle name="Comma0" xfId="5"/>
    <cellStyle name="Date" xfId="6"/>
    <cellStyle name="done" xfId="7"/>
    <cellStyle name="Dziesiêtny [0]_1" xfId="8"/>
    <cellStyle name="Dziesiêtny_1" xfId="9"/>
    <cellStyle name="Grey" xfId="10"/>
    <cellStyle name="Header1" xfId="11"/>
    <cellStyle name="Header2" xfId="12"/>
    <cellStyle name="Input [yellow]" xfId="13"/>
    <cellStyle name="Normal - Style1" xfId="14"/>
    <cellStyle name="Normal - Style1 2" xfId="15"/>
    <cellStyle name="Normal 4 2" xfId="16"/>
    <cellStyle name="Normal_DISCOUNT_spear" xfId="17"/>
    <cellStyle name="normální_Rozvaha - aktiva" xfId="18"/>
    <cellStyle name="Normalny_0" xfId="19"/>
    <cellStyle name="normбlnм_laroux" xfId="20"/>
    <cellStyle name="Percent [2]" xfId="21"/>
    <cellStyle name="Percent [2] 2" xfId="22"/>
    <cellStyle name="STYLE1 - Style1" xfId="23"/>
    <cellStyle name="Währung [0]_laroux" xfId="24"/>
    <cellStyle name="Währung_laroux" xfId="25"/>
    <cellStyle name="Walutowy [0]_1" xfId="26"/>
    <cellStyle name="Walutowy_1" xfId="27"/>
    <cellStyle name="Денежный 2" xfId="28"/>
    <cellStyle name="Обычный" xfId="0" builtinId="0"/>
    <cellStyle name="Обычный 2" xfId="29"/>
    <cellStyle name="Обычный 2 2" xfId="30"/>
    <cellStyle name="Обычный 3" xfId="31"/>
    <cellStyle name="Обычный 3 2" xfId="32"/>
    <cellStyle name="Обычный 4" xfId="33"/>
    <cellStyle name="Обычный 5" xfId="34"/>
    <cellStyle name="Обычный 6" xfId="35"/>
    <cellStyle name="Обычный 7" xfId="36"/>
    <cellStyle name="Обычный 8" xfId="37"/>
    <cellStyle name="Обычный 9" xfId="46"/>
    <cellStyle name="Процентный 2" xfId="38"/>
    <cellStyle name="Процентный 3" xfId="39"/>
    <cellStyle name="Процентный 4" xfId="40"/>
    <cellStyle name="Процентный 4 2" xfId="41"/>
    <cellStyle name="Стиль 1" xfId="42"/>
    <cellStyle name="Тысячи [0]_PR_KOMPL" xfId="43"/>
    <cellStyle name="Финансовый 2" xfId="1"/>
    <cellStyle name="Финансовый 3" xfId="44"/>
    <cellStyle name="Финансовый 3 2" xfId="4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HovrenkoJS\Local%20Settings\Temporary%20Internet%20Files\Content.Outlook\7YH2OL2I\&#1040;&#1062;\0.&#1050;&#1086;&#1088;&#1079;&#1080;&#1085;&#1072;\4.%20&#1055;&#1103;&#1090;&#1080;&#1083;&#1077;&#1090;&#1082;&#1072;_12-16\Distribution%20Model_new.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HovrenkoJS\Local%20Settings\Temporary%20Internet%20Files\Content.Outlook\7YH2OL2I\Documents\Projects\RAO%20UES\Sample%20Reports\CEZ\CEZ_Model_16_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Documents%20and%20Settings\HovrenkoJS\Local%20Settings\Temporary%20Internet%20Files\Content.Outlook\7YH2OL2I\Documents%20and%20Settings\omaidanik\Local%20Settings\Temporary%20Internet%20Files\OLK17A\Generation%20Mode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Documents%20and%20Settings\HovrenkoJS\Local%20Settings\Temporary%20Internet%20Files\Content.Outlook\7YH2OL2I\Users\SEMIGL~1\AppData\Local\Temp\Rar$DI00.887\Copy%20of%20Generation%20Model%20final%20-%2022-03-200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Users\romanova\AppData\Local\Temp\_tc\OREP.INV.GEN.G(v3.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Users\nosovaa\AppData\Local\Microsoft\Windows\Temporary%20Internet%20Files\Content.Outlook\6SD7UBWV\&#1057;&#1090;&#1088;&#1091;&#1082;&#1090;&#1091;&#1088;&#1072;%20&#1079;&#1072;&#1090;&#1088;&#1072;&#1090;%202014-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CF-$ (2)"/>
      <sheetName val="Read me first"/>
      <sheetName val="TOC"/>
      <sheetName val="Sum"/>
      <sheetName val="GLC_data"/>
      <sheetName val="DCF"/>
      <sheetName val="AAM"/>
      <sheetName val="GLC"/>
      <sheetName val="Sense"/>
      <sheetName val="Сценарии"/>
      <sheetName val="Шаблон"/>
      <sheetName val="WACC"/>
      <sheetName val="Assets"/>
      <sheetName val="Liab"/>
      <sheetName val="ОПиУ"/>
      <sheetName val="ОДДС-косв"/>
      <sheetName val="ОДДС-прям"/>
      <sheetName val="Баланс"/>
      <sheetName val="Прочая фин и инвест деятельност"/>
      <sheetName val="FRA"/>
      <sheetName val="TV"/>
      <sheetName val="CapEx_Depr"/>
      <sheetName val="Fixed Assets"/>
      <sheetName val="WorkCap"/>
      <sheetName val="САРЕХ_Здания&amp;ЗУ_2008-2010"/>
      <sheetName val="САРЕХ_кроме авто 2011-2016"/>
      <sheetName val="САРЕХ_Авто_2008-2016"/>
      <sheetName val="Свод по ИП"/>
      <sheetName val="Амортизация"/>
      <sheetName val="Налоги"/>
    </sheetNames>
    <sheetDataSet>
      <sheetData sheetId="0"/>
      <sheetData sheetId="1"/>
      <sheetData sheetId="2">
        <row r="6">
          <cell r="F6" t="str">
            <v>Рыночная стоимость собственого капитала</v>
          </cell>
        </row>
      </sheetData>
      <sheetData sheetId="3"/>
      <sheetData sheetId="4"/>
      <sheetData sheetId="5"/>
      <sheetData sheetId="6"/>
      <sheetData sheetId="7"/>
      <sheetData sheetId="8"/>
      <sheetData sheetId="9"/>
      <sheetData sheetId="10">
        <row r="6">
          <cell r="F6" t="str">
            <v>Сбытовая компания</v>
          </cell>
          <cell r="K6">
            <v>2008</v>
          </cell>
        </row>
        <row r="8">
          <cell r="F8">
            <v>40787</v>
          </cell>
        </row>
        <row r="9">
          <cell r="F9" t="str">
            <v>Рыночная стоимость</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sum"/>
      <sheetName val="DCF_CAPM"/>
      <sheetName val="GLC_Market Approach"/>
      <sheetName val="BS_h&amp;p"/>
      <sheetName val="IS_h&amp;p"/>
      <sheetName val="WACC"/>
      <sheetName val="WorkCap"/>
      <sheetName val="Fin_Anlys"/>
      <sheetName val="GLC_ratios_Sept"/>
      <sheetName val="|"/>
      <sheetName val="drivers"/>
      <sheetName val="CapEx-Depr"/>
      <sheetName val="Fin_Investments"/>
      <sheetName val="BS_cz_CEZ_unconsol"/>
      <sheetName val="GLC_ratios_Jun"/>
      <sheetName val="Notes"/>
      <sheetName val="IS_cz_CEZ_unconsol"/>
      <sheetName val="IAS_Conv"/>
      <sheetName val="Operating Data"/>
      <sheetName val="DCF_CAPM_old"/>
      <sheetName val="||"/>
      <sheetName val="market"/>
      <sheetName val="control"/>
      <sheetName val="Read me first"/>
      <sheetName val="Master Inputs Start here"/>
      <sheetName val="Ф1 АТЭЦ"/>
      <sheetName val="Ф1 ЕТЭЦ"/>
      <sheetName val="Ф1 НГРЭС"/>
      <sheetName val="Ф1 ПТЭЦ"/>
      <sheetName val="Ф1 ЩГРЭС"/>
      <sheetName val="Ф 2 АТЭЦ"/>
      <sheetName val="Ф2 ЕТЭЦ"/>
      <sheetName val="Ф 2 НГРЭС"/>
      <sheetName val="Ф2 ПТЭЦ"/>
      <sheetName val="Ф 2 ЩГРЭС"/>
      <sheetName val="HIS"/>
      <sheetName val="HBS"/>
      <sheetName val="FRA"/>
      <sheetName val="GLC_data"/>
      <sheetName val="Ввод данных ЩГРЭС"/>
      <sheetName val="Ввод общих данных"/>
      <sheetName val="Расчет тарифов и выручки"/>
      <sheetName val="CapEx_Depr"/>
      <sheetName val="DCF"/>
      <sheetName val="GLC"/>
      <sheetName val="Assets"/>
      <sheetName val="Liab"/>
      <sheetName val="AA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first"/>
      <sheetName val="TOC"/>
      <sheetName val="Sum"/>
      <sheetName val="HBS_Initial"/>
      <sheetName val="HIS_Initial"/>
      <sheetName val="GLC_data"/>
      <sheetName val="DCF"/>
      <sheetName val="AAM"/>
      <sheetName val="GLC"/>
      <sheetName val="Master Inputs Start here"/>
      <sheetName val="WACC"/>
      <sheetName val="Assets"/>
      <sheetName val="Liab"/>
      <sheetName val="HBS"/>
      <sheetName val="HIS"/>
      <sheetName val="FRA"/>
      <sheetName val="CapEx_Depr"/>
      <sheetName val="WorkCap"/>
      <sheetName val="Main Assumptions"/>
      <sheetName val="Ввод данных Эл. 1"/>
      <sheetName val="Ввод данных Эл.2"/>
      <sheetName val="Ввод данных Эл.3"/>
      <sheetName val="Ввод данных Эл.4"/>
      <sheetName val="Ввод данных Эл. 5"/>
      <sheetName val="HBS initial"/>
      <sheetName val="HIS initial"/>
      <sheetName val="Расчет тарифов и выручки"/>
    </sheetNames>
    <sheetDataSet>
      <sheetData sheetId="0"/>
      <sheetData sheetId="1"/>
      <sheetData sheetId="2"/>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first"/>
      <sheetName val="TOC"/>
      <sheetName val="Sum"/>
      <sheetName val="HBS_Initial"/>
      <sheetName val="HIS_Initial"/>
      <sheetName val="GLC_data"/>
      <sheetName val="DCF"/>
      <sheetName val="AAM"/>
      <sheetName val="GLC"/>
      <sheetName val="Master Inputs Start here"/>
      <sheetName val="WACC (2) "/>
      <sheetName val="WACC"/>
      <sheetName val="Assets"/>
      <sheetName val="Liab"/>
      <sheetName val="HBS"/>
      <sheetName val="HIS"/>
      <sheetName val="FRA"/>
      <sheetName val="CapEx_Depr"/>
      <sheetName val="WorkCap"/>
      <sheetName val="HBS initial"/>
      <sheetName val="Ввод данных Эл. 1"/>
      <sheetName val="Ввод данных Эл.2"/>
      <sheetName val="Ввод данных Эл.3"/>
      <sheetName val="Ввод данных Эл.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точники финансирования (2)"/>
      <sheetName val="Инструкция"/>
      <sheetName val="Лог обновления"/>
      <sheetName val="Титульный"/>
      <sheetName val="ИП"/>
      <sheetName val="Проекты и мероприятия"/>
      <sheetName val="Источники финансирования"/>
      <sheetName val="Комментарии"/>
      <sheetName val="Проверка"/>
      <sheetName val="TEHSHEET"/>
      <sheetName val="AllSheetsInThisWorkbook"/>
      <sheetName val="modList00"/>
      <sheetName val="modList01"/>
      <sheetName val="modList02"/>
      <sheetName val="modList03"/>
      <sheetName val="modListComs"/>
      <sheetName val="REESTR_ORG"/>
      <sheetName val="REESTR_MO"/>
      <sheetName val="modfrmReestr"/>
      <sheetName val="modfrmCheckUpdates"/>
      <sheetName val="modReestr"/>
      <sheetName val="modListProv"/>
      <sheetName val="modHyp"/>
      <sheetName val="modInfo"/>
      <sheetName val="modUpdTemplMain"/>
    </sheetNames>
    <sheetDataSet>
      <sheetData sheetId="0" refreshError="1"/>
      <sheetData sheetId="1" refreshError="1"/>
      <sheetData sheetId="2" refreshError="1"/>
      <sheetData sheetId="3" refreshError="1">
        <row r="8">
          <cell r="F8">
            <v>2015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ехнический блок СВОД"/>
      <sheetName val="БП"/>
      <sheetName val="IT"/>
      <sheetName val="АИИС ОРЭ"/>
    </sheetNames>
    <sheetDataSet>
      <sheetData sheetId="0">
        <row r="1">
          <cell r="B1" t="str">
            <v>Автоматизация бизнес-процессов</v>
          </cell>
        </row>
        <row r="2">
          <cell r="B2" t="str">
            <v>Инфраструктура</v>
          </cell>
        </row>
        <row r="3">
          <cell r="B3" t="str">
            <v>Оборудование IT Инфраструктуры</v>
          </cell>
        </row>
        <row r="4">
          <cell r="B4" t="str">
            <v>Програмное обеспечение</v>
          </cell>
        </row>
        <row r="5">
          <cell r="B5" t="str">
            <v>Защита персональных данных</v>
          </cell>
        </row>
        <row r="6">
          <cell r="B6" t="str">
            <v>Операционные затраты</v>
          </cell>
        </row>
        <row r="7">
          <cell r="B7" t="str">
            <v>АИИС ОРЭ</v>
          </cell>
        </row>
      </sheetData>
      <sheetData sheetId="1"/>
      <sheetData sheetId="2">
        <row r="1">
          <cell r="C1" t="str">
            <v>CapEx</v>
          </cell>
        </row>
      </sheetData>
      <sheetData sheetId="3"/>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outlinePr summaryBelow="0"/>
    <pageSetUpPr fitToPage="1"/>
  </sheetPr>
  <dimension ref="A1:W81"/>
  <sheetViews>
    <sheetView tabSelected="1" view="pageBreakPreview" zoomScale="55" zoomScaleNormal="70" zoomScaleSheetLayoutView="55" workbookViewId="0">
      <pane xSplit="3" ySplit="14" topLeftCell="D15" activePane="bottomRight" state="frozen"/>
      <selection activeCell="G24" sqref="G24"/>
      <selection pane="topRight" activeCell="G24" sqref="G24"/>
      <selection pane="bottomLeft" activeCell="G24" sqref="G24"/>
      <selection pane="bottomRight" activeCell="T20" sqref="T20"/>
    </sheetView>
  </sheetViews>
  <sheetFormatPr defaultRowHeight="15" outlineLevelRow="1"/>
  <cols>
    <col min="1" max="1" width="13.85546875" customWidth="1"/>
    <col min="2" max="2" width="15.140625" style="1" customWidth="1"/>
    <col min="3" max="3" width="123.42578125" customWidth="1"/>
    <col min="4" max="7" width="17.5703125" customWidth="1"/>
    <col min="8" max="8" width="16" customWidth="1"/>
    <col min="9" max="9" width="16.7109375" customWidth="1"/>
    <col min="10" max="15" width="16" customWidth="1"/>
    <col min="16" max="19" width="16.85546875" customWidth="1"/>
    <col min="20" max="20" width="15.85546875" customWidth="1"/>
    <col min="21" max="21" width="19" customWidth="1"/>
    <col min="22" max="22" width="19.28515625" customWidth="1"/>
    <col min="23" max="23" width="20.140625" customWidth="1"/>
    <col min="245" max="245" width="4.85546875" customWidth="1"/>
    <col min="246" max="246" width="26.5703125" customWidth="1"/>
    <col min="247" max="247" width="11.28515625" bestFit="1" customWidth="1"/>
    <col min="248" max="248" width="80.5703125" customWidth="1"/>
    <col min="249" max="249" width="18" customWidth="1"/>
    <col min="250" max="250" width="19.42578125" customWidth="1"/>
    <col min="251" max="251" width="16.140625" bestFit="1" customWidth="1"/>
    <col min="252" max="252" width="18.28515625" customWidth="1"/>
    <col min="253" max="253" width="17.85546875" customWidth="1"/>
    <col min="254" max="254" width="16.140625" bestFit="1" customWidth="1"/>
    <col min="255" max="255" width="17.5703125" customWidth="1"/>
    <col min="256" max="256" width="19.28515625" customWidth="1"/>
    <col min="257" max="257" width="16.140625" bestFit="1" customWidth="1"/>
    <col min="258" max="258" width="18.5703125" customWidth="1"/>
    <col min="259" max="259" width="16.140625" customWidth="1"/>
    <col min="260" max="260" width="18.42578125" bestFit="1" customWidth="1"/>
    <col min="261" max="261" width="25.28515625" bestFit="1" customWidth="1"/>
    <col min="501" max="501" width="4.85546875" customWidth="1"/>
    <col min="502" max="502" width="26.5703125" customWidth="1"/>
    <col min="503" max="503" width="11.28515625" bestFit="1" customWidth="1"/>
    <col min="504" max="504" width="80.5703125" customWidth="1"/>
    <col min="505" max="505" width="18" customWidth="1"/>
    <col min="506" max="506" width="19.42578125" customWidth="1"/>
    <col min="507" max="507" width="16.140625" bestFit="1" customWidth="1"/>
    <col min="508" max="508" width="18.28515625" customWidth="1"/>
    <col min="509" max="509" width="17.85546875" customWidth="1"/>
    <col min="510" max="510" width="16.140625" bestFit="1" customWidth="1"/>
    <col min="511" max="511" width="17.5703125" customWidth="1"/>
    <col min="512" max="512" width="19.28515625" customWidth="1"/>
    <col min="513" max="513" width="16.140625" bestFit="1" customWidth="1"/>
    <col min="514" max="514" width="18.5703125" customWidth="1"/>
    <col min="515" max="515" width="16.140625" customWidth="1"/>
    <col min="516" max="516" width="18.42578125" bestFit="1" customWidth="1"/>
    <col min="517" max="517" width="25.28515625" bestFit="1" customWidth="1"/>
    <col min="757" max="757" width="4.85546875" customWidth="1"/>
    <col min="758" max="758" width="26.5703125" customWidth="1"/>
    <col min="759" max="759" width="11.28515625" bestFit="1" customWidth="1"/>
    <col min="760" max="760" width="80.5703125" customWidth="1"/>
    <col min="761" max="761" width="18" customWidth="1"/>
    <col min="762" max="762" width="19.42578125" customWidth="1"/>
    <col min="763" max="763" width="16.140625" bestFit="1" customWidth="1"/>
    <col min="764" max="764" width="18.28515625" customWidth="1"/>
    <col min="765" max="765" width="17.85546875" customWidth="1"/>
    <col min="766" max="766" width="16.140625" bestFit="1" customWidth="1"/>
    <col min="767" max="767" width="17.5703125" customWidth="1"/>
    <col min="768" max="768" width="19.28515625" customWidth="1"/>
    <col min="769" max="769" width="16.140625" bestFit="1" customWidth="1"/>
    <col min="770" max="770" width="18.5703125" customWidth="1"/>
    <col min="771" max="771" width="16.140625" customWidth="1"/>
    <col min="772" max="772" width="18.42578125" bestFit="1" customWidth="1"/>
    <col min="773" max="773" width="25.28515625" bestFit="1" customWidth="1"/>
    <col min="1013" max="1013" width="4.85546875" customWidth="1"/>
    <col min="1014" max="1014" width="26.5703125" customWidth="1"/>
    <col min="1015" max="1015" width="11.28515625" bestFit="1" customWidth="1"/>
    <col min="1016" max="1016" width="80.5703125" customWidth="1"/>
    <col min="1017" max="1017" width="18" customWidth="1"/>
    <col min="1018" max="1018" width="19.42578125" customWidth="1"/>
    <col min="1019" max="1019" width="16.140625" bestFit="1" customWidth="1"/>
    <col min="1020" max="1020" width="18.28515625" customWidth="1"/>
    <col min="1021" max="1021" width="17.85546875" customWidth="1"/>
    <col min="1022" max="1022" width="16.140625" bestFit="1" customWidth="1"/>
    <col min="1023" max="1023" width="17.5703125" customWidth="1"/>
    <col min="1024" max="1024" width="19.28515625" customWidth="1"/>
    <col min="1025" max="1025" width="16.140625" bestFit="1" customWidth="1"/>
    <col min="1026" max="1026" width="18.5703125" customWidth="1"/>
    <col min="1027" max="1027" width="16.140625" customWidth="1"/>
    <col min="1028" max="1028" width="18.42578125" bestFit="1" customWidth="1"/>
    <col min="1029" max="1029" width="25.28515625" bestFit="1" customWidth="1"/>
    <col min="1269" max="1269" width="4.85546875" customWidth="1"/>
    <col min="1270" max="1270" width="26.5703125" customWidth="1"/>
    <col min="1271" max="1271" width="11.28515625" bestFit="1" customWidth="1"/>
    <col min="1272" max="1272" width="80.5703125" customWidth="1"/>
    <col min="1273" max="1273" width="18" customWidth="1"/>
    <col min="1274" max="1274" width="19.42578125" customWidth="1"/>
    <col min="1275" max="1275" width="16.140625" bestFit="1" customWidth="1"/>
    <col min="1276" max="1276" width="18.28515625" customWidth="1"/>
    <col min="1277" max="1277" width="17.85546875" customWidth="1"/>
    <col min="1278" max="1278" width="16.140625" bestFit="1" customWidth="1"/>
    <col min="1279" max="1279" width="17.5703125" customWidth="1"/>
    <col min="1280" max="1280" width="19.28515625" customWidth="1"/>
    <col min="1281" max="1281" width="16.140625" bestFit="1" customWidth="1"/>
    <col min="1282" max="1282" width="18.5703125" customWidth="1"/>
    <col min="1283" max="1283" width="16.140625" customWidth="1"/>
    <col min="1284" max="1284" width="18.42578125" bestFit="1" customWidth="1"/>
    <col min="1285" max="1285" width="25.28515625" bestFit="1" customWidth="1"/>
    <col min="1525" max="1525" width="4.85546875" customWidth="1"/>
    <col min="1526" max="1526" width="26.5703125" customWidth="1"/>
    <col min="1527" max="1527" width="11.28515625" bestFit="1" customWidth="1"/>
    <col min="1528" max="1528" width="80.5703125" customWidth="1"/>
    <col min="1529" max="1529" width="18" customWidth="1"/>
    <col min="1530" max="1530" width="19.42578125" customWidth="1"/>
    <col min="1531" max="1531" width="16.140625" bestFit="1" customWidth="1"/>
    <col min="1532" max="1532" width="18.28515625" customWidth="1"/>
    <col min="1533" max="1533" width="17.85546875" customWidth="1"/>
    <col min="1534" max="1534" width="16.140625" bestFit="1" customWidth="1"/>
    <col min="1535" max="1535" width="17.5703125" customWidth="1"/>
    <col min="1536" max="1536" width="19.28515625" customWidth="1"/>
    <col min="1537" max="1537" width="16.140625" bestFit="1" customWidth="1"/>
    <col min="1538" max="1538" width="18.5703125" customWidth="1"/>
    <col min="1539" max="1539" width="16.140625" customWidth="1"/>
    <col min="1540" max="1540" width="18.42578125" bestFit="1" customWidth="1"/>
    <col min="1541" max="1541" width="25.28515625" bestFit="1" customWidth="1"/>
    <col min="1781" max="1781" width="4.85546875" customWidth="1"/>
    <col min="1782" max="1782" width="26.5703125" customWidth="1"/>
    <col min="1783" max="1783" width="11.28515625" bestFit="1" customWidth="1"/>
    <col min="1784" max="1784" width="80.5703125" customWidth="1"/>
    <col min="1785" max="1785" width="18" customWidth="1"/>
    <col min="1786" max="1786" width="19.42578125" customWidth="1"/>
    <col min="1787" max="1787" width="16.140625" bestFit="1" customWidth="1"/>
    <col min="1788" max="1788" width="18.28515625" customWidth="1"/>
    <col min="1789" max="1789" width="17.85546875" customWidth="1"/>
    <col min="1790" max="1790" width="16.140625" bestFit="1" customWidth="1"/>
    <col min="1791" max="1791" width="17.5703125" customWidth="1"/>
    <col min="1792" max="1792" width="19.28515625" customWidth="1"/>
    <col min="1793" max="1793" width="16.140625" bestFit="1" customWidth="1"/>
    <col min="1794" max="1794" width="18.5703125" customWidth="1"/>
    <col min="1795" max="1795" width="16.140625" customWidth="1"/>
    <col min="1796" max="1796" width="18.42578125" bestFit="1" customWidth="1"/>
    <col min="1797" max="1797" width="25.28515625" bestFit="1" customWidth="1"/>
    <col min="2037" max="2037" width="4.85546875" customWidth="1"/>
    <col min="2038" max="2038" width="26.5703125" customWidth="1"/>
    <col min="2039" max="2039" width="11.28515625" bestFit="1" customWidth="1"/>
    <col min="2040" max="2040" width="80.5703125" customWidth="1"/>
    <col min="2041" max="2041" width="18" customWidth="1"/>
    <col min="2042" max="2042" width="19.42578125" customWidth="1"/>
    <col min="2043" max="2043" width="16.140625" bestFit="1" customWidth="1"/>
    <col min="2044" max="2044" width="18.28515625" customWidth="1"/>
    <col min="2045" max="2045" width="17.85546875" customWidth="1"/>
    <col min="2046" max="2046" width="16.140625" bestFit="1" customWidth="1"/>
    <col min="2047" max="2047" width="17.5703125" customWidth="1"/>
    <col min="2048" max="2048" width="19.28515625" customWidth="1"/>
    <col min="2049" max="2049" width="16.140625" bestFit="1" customWidth="1"/>
    <col min="2050" max="2050" width="18.5703125" customWidth="1"/>
    <col min="2051" max="2051" width="16.140625" customWidth="1"/>
    <col min="2052" max="2052" width="18.42578125" bestFit="1" customWidth="1"/>
    <col min="2053" max="2053" width="25.28515625" bestFit="1" customWidth="1"/>
    <col min="2293" max="2293" width="4.85546875" customWidth="1"/>
    <col min="2294" max="2294" width="26.5703125" customWidth="1"/>
    <col min="2295" max="2295" width="11.28515625" bestFit="1" customWidth="1"/>
    <col min="2296" max="2296" width="80.5703125" customWidth="1"/>
    <col min="2297" max="2297" width="18" customWidth="1"/>
    <col min="2298" max="2298" width="19.42578125" customWidth="1"/>
    <col min="2299" max="2299" width="16.140625" bestFit="1" customWidth="1"/>
    <col min="2300" max="2300" width="18.28515625" customWidth="1"/>
    <col min="2301" max="2301" width="17.85546875" customWidth="1"/>
    <col min="2302" max="2302" width="16.140625" bestFit="1" customWidth="1"/>
    <col min="2303" max="2303" width="17.5703125" customWidth="1"/>
    <col min="2304" max="2304" width="19.28515625" customWidth="1"/>
    <col min="2305" max="2305" width="16.140625" bestFit="1" customWidth="1"/>
    <col min="2306" max="2306" width="18.5703125" customWidth="1"/>
    <col min="2307" max="2307" width="16.140625" customWidth="1"/>
    <col min="2308" max="2308" width="18.42578125" bestFit="1" customWidth="1"/>
    <col min="2309" max="2309" width="25.28515625" bestFit="1" customWidth="1"/>
    <col min="2549" max="2549" width="4.85546875" customWidth="1"/>
    <col min="2550" max="2550" width="26.5703125" customWidth="1"/>
    <col min="2551" max="2551" width="11.28515625" bestFit="1" customWidth="1"/>
    <col min="2552" max="2552" width="80.5703125" customWidth="1"/>
    <col min="2553" max="2553" width="18" customWidth="1"/>
    <col min="2554" max="2554" width="19.42578125" customWidth="1"/>
    <col min="2555" max="2555" width="16.140625" bestFit="1" customWidth="1"/>
    <col min="2556" max="2556" width="18.28515625" customWidth="1"/>
    <col min="2557" max="2557" width="17.85546875" customWidth="1"/>
    <col min="2558" max="2558" width="16.140625" bestFit="1" customWidth="1"/>
    <col min="2559" max="2559" width="17.5703125" customWidth="1"/>
    <col min="2560" max="2560" width="19.28515625" customWidth="1"/>
    <col min="2561" max="2561" width="16.140625" bestFit="1" customWidth="1"/>
    <col min="2562" max="2562" width="18.5703125" customWidth="1"/>
    <col min="2563" max="2563" width="16.140625" customWidth="1"/>
    <col min="2564" max="2564" width="18.42578125" bestFit="1" customWidth="1"/>
    <col min="2565" max="2565" width="25.28515625" bestFit="1" customWidth="1"/>
    <col min="2805" max="2805" width="4.85546875" customWidth="1"/>
    <col min="2806" max="2806" width="26.5703125" customWidth="1"/>
    <col min="2807" max="2807" width="11.28515625" bestFit="1" customWidth="1"/>
    <col min="2808" max="2808" width="80.5703125" customWidth="1"/>
    <col min="2809" max="2809" width="18" customWidth="1"/>
    <col min="2810" max="2810" width="19.42578125" customWidth="1"/>
    <col min="2811" max="2811" width="16.140625" bestFit="1" customWidth="1"/>
    <col min="2812" max="2812" width="18.28515625" customWidth="1"/>
    <col min="2813" max="2813" width="17.85546875" customWidth="1"/>
    <col min="2814" max="2814" width="16.140625" bestFit="1" customWidth="1"/>
    <col min="2815" max="2815" width="17.5703125" customWidth="1"/>
    <col min="2816" max="2816" width="19.28515625" customWidth="1"/>
    <col min="2817" max="2817" width="16.140625" bestFit="1" customWidth="1"/>
    <col min="2818" max="2818" width="18.5703125" customWidth="1"/>
    <col min="2819" max="2819" width="16.140625" customWidth="1"/>
    <col min="2820" max="2820" width="18.42578125" bestFit="1" customWidth="1"/>
    <col min="2821" max="2821" width="25.28515625" bestFit="1" customWidth="1"/>
    <col min="3061" max="3061" width="4.85546875" customWidth="1"/>
    <col min="3062" max="3062" width="26.5703125" customWidth="1"/>
    <col min="3063" max="3063" width="11.28515625" bestFit="1" customWidth="1"/>
    <col min="3064" max="3064" width="80.5703125" customWidth="1"/>
    <col min="3065" max="3065" width="18" customWidth="1"/>
    <col min="3066" max="3066" width="19.42578125" customWidth="1"/>
    <col min="3067" max="3067" width="16.140625" bestFit="1" customWidth="1"/>
    <col min="3068" max="3068" width="18.28515625" customWidth="1"/>
    <col min="3069" max="3069" width="17.85546875" customWidth="1"/>
    <col min="3070" max="3070" width="16.140625" bestFit="1" customWidth="1"/>
    <col min="3071" max="3071" width="17.5703125" customWidth="1"/>
    <col min="3072" max="3072" width="19.28515625" customWidth="1"/>
    <col min="3073" max="3073" width="16.140625" bestFit="1" customWidth="1"/>
    <col min="3074" max="3074" width="18.5703125" customWidth="1"/>
    <col min="3075" max="3075" width="16.140625" customWidth="1"/>
    <col min="3076" max="3076" width="18.42578125" bestFit="1" customWidth="1"/>
    <col min="3077" max="3077" width="25.28515625" bestFit="1" customWidth="1"/>
    <col min="3317" max="3317" width="4.85546875" customWidth="1"/>
    <col min="3318" max="3318" width="26.5703125" customWidth="1"/>
    <col min="3319" max="3319" width="11.28515625" bestFit="1" customWidth="1"/>
    <col min="3320" max="3320" width="80.5703125" customWidth="1"/>
    <col min="3321" max="3321" width="18" customWidth="1"/>
    <col min="3322" max="3322" width="19.42578125" customWidth="1"/>
    <col min="3323" max="3323" width="16.140625" bestFit="1" customWidth="1"/>
    <col min="3324" max="3324" width="18.28515625" customWidth="1"/>
    <col min="3325" max="3325" width="17.85546875" customWidth="1"/>
    <col min="3326" max="3326" width="16.140625" bestFit="1" customWidth="1"/>
    <col min="3327" max="3327" width="17.5703125" customWidth="1"/>
    <col min="3328" max="3328" width="19.28515625" customWidth="1"/>
    <col min="3329" max="3329" width="16.140625" bestFit="1" customWidth="1"/>
    <col min="3330" max="3330" width="18.5703125" customWidth="1"/>
    <col min="3331" max="3331" width="16.140625" customWidth="1"/>
    <col min="3332" max="3332" width="18.42578125" bestFit="1" customWidth="1"/>
    <col min="3333" max="3333" width="25.28515625" bestFit="1" customWidth="1"/>
    <col min="3573" max="3573" width="4.85546875" customWidth="1"/>
    <col min="3574" max="3574" width="26.5703125" customWidth="1"/>
    <col min="3575" max="3575" width="11.28515625" bestFit="1" customWidth="1"/>
    <col min="3576" max="3576" width="80.5703125" customWidth="1"/>
    <col min="3577" max="3577" width="18" customWidth="1"/>
    <col min="3578" max="3578" width="19.42578125" customWidth="1"/>
    <col min="3579" max="3579" width="16.140625" bestFit="1" customWidth="1"/>
    <col min="3580" max="3580" width="18.28515625" customWidth="1"/>
    <col min="3581" max="3581" width="17.85546875" customWidth="1"/>
    <col min="3582" max="3582" width="16.140625" bestFit="1" customWidth="1"/>
    <col min="3583" max="3583" width="17.5703125" customWidth="1"/>
    <col min="3584" max="3584" width="19.28515625" customWidth="1"/>
    <col min="3585" max="3585" width="16.140625" bestFit="1" customWidth="1"/>
    <col min="3586" max="3586" width="18.5703125" customWidth="1"/>
    <col min="3587" max="3587" width="16.140625" customWidth="1"/>
    <col min="3588" max="3588" width="18.42578125" bestFit="1" customWidth="1"/>
    <col min="3589" max="3589" width="25.28515625" bestFit="1" customWidth="1"/>
    <col min="3829" max="3829" width="4.85546875" customWidth="1"/>
    <col min="3830" max="3830" width="26.5703125" customWidth="1"/>
    <col min="3831" max="3831" width="11.28515625" bestFit="1" customWidth="1"/>
    <col min="3832" max="3832" width="80.5703125" customWidth="1"/>
    <col min="3833" max="3833" width="18" customWidth="1"/>
    <col min="3834" max="3834" width="19.42578125" customWidth="1"/>
    <col min="3835" max="3835" width="16.140625" bestFit="1" customWidth="1"/>
    <col min="3836" max="3836" width="18.28515625" customWidth="1"/>
    <col min="3837" max="3837" width="17.85546875" customWidth="1"/>
    <col min="3838" max="3838" width="16.140625" bestFit="1" customWidth="1"/>
    <col min="3839" max="3839" width="17.5703125" customWidth="1"/>
    <col min="3840" max="3840" width="19.28515625" customWidth="1"/>
    <col min="3841" max="3841" width="16.140625" bestFit="1" customWidth="1"/>
    <col min="3842" max="3842" width="18.5703125" customWidth="1"/>
    <col min="3843" max="3843" width="16.140625" customWidth="1"/>
    <col min="3844" max="3844" width="18.42578125" bestFit="1" customWidth="1"/>
    <col min="3845" max="3845" width="25.28515625" bestFit="1" customWidth="1"/>
    <col min="4085" max="4085" width="4.85546875" customWidth="1"/>
    <col min="4086" max="4086" width="26.5703125" customWidth="1"/>
    <col min="4087" max="4087" width="11.28515625" bestFit="1" customWidth="1"/>
    <col min="4088" max="4088" width="80.5703125" customWidth="1"/>
    <col min="4089" max="4089" width="18" customWidth="1"/>
    <col min="4090" max="4090" width="19.42578125" customWidth="1"/>
    <col min="4091" max="4091" width="16.140625" bestFit="1" customWidth="1"/>
    <col min="4092" max="4092" width="18.28515625" customWidth="1"/>
    <col min="4093" max="4093" width="17.85546875" customWidth="1"/>
    <col min="4094" max="4094" width="16.140625" bestFit="1" customWidth="1"/>
    <col min="4095" max="4095" width="17.5703125" customWidth="1"/>
    <col min="4096" max="4096" width="19.28515625" customWidth="1"/>
    <col min="4097" max="4097" width="16.140625" bestFit="1" customWidth="1"/>
    <col min="4098" max="4098" width="18.5703125" customWidth="1"/>
    <col min="4099" max="4099" width="16.140625" customWidth="1"/>
    <col min="4100" max="4100" width="18.42578125" bestFit="1" customWidth="1"/>
    <col min="4101" max="4101" width="25.28515625" bestFit="1" customWidth="1"/>
    <col min="4341" max="4341" width="4.85546875" customWidth="1"/>
    <col min="4342" max="4342" width="26.5703125" customWidth="1"/>
    <col min="4343" max="4343" width="11.28515625" bestFit="1" customWidth="1"/>
    <col min="4344" max="4344" width="80.5703125" customWidth="1"/>
    <col min="4345" max="4345" width="18" customWidth="1"/>
    <col min="4346" max="4346" width="19.42578125" customWidth="1"/>
    <col min="4347" max="4347" width="16.140625" bestFit="1" customWidth="1"/>
    <col min="4348" max="4348" width="18.28515625" customWidth="1"/>
    <col min="4349" max="4349" width="17.85546875" customWidth="1"/>
    <col min="4350" max="4350" width="16.140625" bestFit="1" customWidth="1"/>
    <col min="4351" max="4351" width="17.5703125" customWidth="1"/>
    <col min="4352" max="4352" width="19.28515625" customWidth="1"/>
    <col min="4353" max="4353" width="16.140625" bestFit="1" customWidth="1"/>
    <col min="4354" max="4354" width="18.5703125" customWidth="1"/>
    <col min="4355" max="4355" width="16.140625" customWidth="1"/>
    <col min="4356" max="4356" width="18.42578125" bestFit="1" customWidth="1"/>
    <col min="4357" max="4357" width="25.28515625" bestFit="1" customWidth="1"/>
    <col min="4597" max="4597" width="4.85546875" customWidth="1"/>
    <col min="4598" max="4598" width="26.5703125" customWidth="1"/>
    <col min="4599" max="4599" width="11.28515625" bestFit="1" customWidth="1"/>
    <col min="4600" max="4600" width="80.5703125" customWidth="1"/>
    <col min="4601" max="4601" width="18" customWidth="1"/>
    <col min="4602" max="4602" width="19.42578125" customWidth="1"/>
    <col min="4603" max="4603" width="16.140625" bestFit="1" customWidth="1"/>
    <col min="4604" max="4604" width="18.28515625" customWidth="1"/>
    <col min="4605" max="4605" width="17.85546875" customWidth="1"/>
    <col min="4606" max="4606" width="16.140625" bestFit="1" customWidth="1"/>
    <col min="4607" max="4607" width="17.5703125" customWidth="1"/>
    <col min="4608" max="4608" width="19.28515625" customWidth="1"/>
    <col min="4609" max="4609" width="16.140625" bestFit="1" customWidth="1"/>
    <col min="4610" max="4610" width="18.5703125" customWidth="1"/>
    <col min="4611" max="4611" width="16.140625" customWidth="1"/>
    <col min="4612" max="4612" width="18.42578125" bestFit="1" customWidth="1"/>
    <col min="4613" max="4613" width="25.28515625" bestFit="1" customWidth="1"/>
    <col min="4853" max="4853" width="4.85546875" customWidth="1"/>
    <col min="4854" max="4854" width="26.5703125" customWidth="1"/>
    <col min="4855" max="4855" width="11.28515625" bestFit="1" customWidth="1"/>
    <col min="4856" max="4856" width="80.5703125" customWidth="1"/>
    <col min="4857" max="4857" width="18" customWidth="1"/>
    <col min="4858" max="4858" width="19.42578125" customWidth="1"/>
    <col min="4859" max="4859" width="16.140625" bestFit="1" customWidth="1"/>
    <col min="4860" max="4860" width="18.28515625" customWidth="1"/>
    <col min="4861" max="4861" width="17.85546875" customWidth="1"/>
    <col min="4862" max="4862" width="16.140625" bestFit="1" customWidth="1"/>
    <col min="4863" max="4863" width="17.5703125" customWidth="1"/>
    <col min="4864" max="4864" width="19.28515625" customWidth="1"/>
    <col min="4865" max="4865" width="16.140625" bestFit="1" customWidth="1"/>
    <col min="4866" max="4866" width="18.5703125" customWidth="1"/>
    <col min="4867" max="4867" width="16.140625" customWidth="1"/>
    <col min="4868" max="4868" width="18.42578125" bestFit="1" customWidth="1"/>
    <col min="4869" max="4869" width="25.28515625" bestFit="1" customWidth="1"/>
    <col min="5109" max="5109" width="4.85546875" customWidth="1"/>
    <col min="5110" max="5110" width="26.5703125" customWidth="1"/>
    <col min="5111" max="5111" width="11.28515625" bestFit="1" customWidth="1"/>
    <col min="5112" max="5112" width="80.5703125" customWidth="1"/>
    <col min="5113" max="5113" width="18" customWidth="1"/>
    <col min="5114" max="5114" width="19.42578125" customWidth="1"/>
    <col min="5115" max="5115" width="16.140625" bestFit="1" customWidth="1"/>
    <col min="5116" max="5116" width="18.28515625" customWidth="1"/>
    <col min="5117" max="5117" width="17.85546875" customWidth="1"/>
    <col min="5118" max="5118" width="16.140625" bestFit="1" customWidth="1"/>
    <col min="5119" max="5119" width="17.5703125" customWidth="1"/>
    <col min="5120" max="5120" width="19.28515625" customWidth="1"/>
    <col min="5121" max="5121" width="16.140625" bestFit="1" customWidth="1"/>
    <col min="5122" max="5122" width="18.5703125" customWidth="1"/>
    <col min="5123" max="5123" width="16.140625" customWidth="1"/>
    <col min="5124" max="5124" width="18.42578125" bestFit="1" customWidth="1"/>
    <col min="5125" max="5125" width="25.28515625" bestFit="1" customWidth="1"/>
    <col min="5365" max="5365" width="4.85546875" customWidth="1"/>
    <col min="5366" max="5366" width="26.5703125" customWidth="1"/>
    <col min="5367" max="5367" width="11.28515625" bestFit="1" customWidth="1"/>
    <col min="5368" max="5368" width="80.5703125" customWidth="1"/>
    <col min="5369" max="5369" width="18" customWidth="1"/>
    <col min="5370" max="5370" width="19.42578125" customWidth="1"/>
    <col min="5371" max="5371" width="16.140625" bestFit="1" customWidth="1"/>
    <col min="5372" max="5372" width="18.28515625" customWidth="1"/>
    <col min="5373" max="5373" width="17.85546875" customWidth="1"/>
    <col min="5374" max="5374" width="16.140625" bestFit="1" customWidth="1"/>
    <col min="5375" max="5375" width="17.5703125" customWidth="1"/>
    <col min="5376" max="5376" width="19.28515625" customWidth="1"/>
    <col min="5377" max="5377" width="16.140625" bestFit="1" customWidth="1"/>
    <col min="5378" max="5378" width="18.5703125" customWidth="1"/>
    <col min="5379" max="5379" width="16.140625" customWidth="1"/>
    <col min="5380" max="5380" width="18.42578125" bestFit="1" customWidth="1"/>
    <col min="5381" max="5381" width="25.28515625" bestFit="1" customWidth="1"/>
    <col min="5621" max="5621" width="4.85546875" customWidth="1"/>
    <col min="5622" max="5622" width="26.5703125" customWidth="1"/>
    <col min="5623" max="5623" width="11.28515625" bestFit="1" customWidth="1"/>
    <col min="5624" max="5624" width="80.5703125" customWidth="1"/>
    <col min="5625" max="5625" width="18" customWidth="1"/>
    <col min="5626" max="5626" width="19.42578125" customWidth="1"/>
    <col min="5627" max="5627" width="16.140625" bestFit="1" customWidth="1"/>
    <col min="5628" max="5628" width="18.28515625" customWidth="1"/>
    <col min="5629" max="5629" width="17.85546875" customWidth="1"/>
    <col min="5630" max="5630" width="16.140625" bestFit="1" customWidth="1"/>
    <col min="5631" max="5631" width="17.5703125" customWidth="1"/>
    <col min="5632" max="5632" width="19.28515625" customWidth="1"/>
    <col min="5633" max="5633" width="16.140625" bestFit="1" customWidth="1"/>
    <col min="5634" max="5634" width="18.5703125" customWidth="1"/>
    <col min="5635" max="5635" width="16.140625" customWidth="1"/>
    <col min="5636" max="5636" width="18.42578125" bestFit="1" customWidth="1"/>
    <col min="5637" max="5637" width="25.28515625" bestFit="1" customWidth="1"/>
    <col min="5877" max="5877" width="4.85546875" customWidth="1"/>
    <col min="5878" max="5878" width="26.5703125" customWidth="1"/>
    <col min="5879" max="5879" width="11.28515625" bestFit="1" customWidth="1"/>
    <col min="5880" max="5880" width="80.5703125" customWidth="1"/>
    <col min="5881" max="5881" width="18" customWidth="1"/>
    <col min="5882" max="5882" width="19.42578125" customWidth="1"/>
    <col min="5883" max="5883" width="16.140625" bestFit="1" customWidth="1"/>
    <col min="5884" max="5884" width="18.28515625" customWidth="1"/>
    <col min="5885" max="5885" width="17.85546875" customWidth="1"/>
    <col min="5886" max="5886" width="16.140625" bestFit="1" customWidth="1"/>
    <col min="5887" max="5887" width="17.5703125" customWidth="1"/>
    <col min="5888" max="5888" width="19.28515625" customWidth="1"/>
    <col min="5889" max="5889" width="16.140625" bestFit="1" customWidth="1"/>
    <col min="5890" max="5890" width="18.5703125" customWidth="1"/>
    <col min="5891" max="5891" width="16.140625" customWidth="1"/>
    <col min="5892" max="5892" width="18.42578125" bestFit="1" customWidth="1"/>
    <col min="5893" max="5893" width="25.28515625" bestFit="1" customWidth="1"/>
    <col min="6133" max="6133" width="4.85546875" customWidth="1"/>
    <col min="6134" max="6134" width="26.5703125" customWidth="1"/>
    <col min="6135" max="6135" width="11.28515625" bestFit="1" customWidth="1"/>
    <col min="6136" max="6136" width="80.5703125" customWidth="1"/>
    <col min="6137" max="6137" width="18" customWidth="1"/>
    <col min="6138" max="6138" width="19.42578125" customWidth="1"/>
    <col min="6139" max="6139" width="16.140625" bestFit="1" customWidth="1"/>
    <col min="6140" max="6140" width="18.28515625" customWidth="1"/>
    <col min="6141" max="6141" width="17.85546875" customWidth="1"/>
    <col min="6142" max="6142" width="16.140625" bestFit="1" customWidth="1"/>
    <col min="6143" max="6143" width="17.5703125" customWidth="1"/>
    <col min="6144" max="6144" width="19.28515625" customWidth="1"/>
    <col min="6145" max="6145" width="16.140625" bestFit="1" customWidth="1"/>
    <col min="6146" max="6146" width="18.5703125" customWidth="1"/>
    <col min="6147" max="6147" width="16.140625" customWidth="1"/>
    <col min="6148" max="6148" width="18.42578125" bestFit="1" customWidth="1"/>
    <col min="6149" max="6149" width="25.28515625" bestFit="1" customWidth="1"/>
    <col min="6389" max="6389" width="4.85546875" customWidth="1"/>
    <col min="6390" max="6390" width="26.5703125" customWidth="1"/>
    <col min="6391" max="6391" width="11.28515625" bestFit="1" customWidth="1"/>
    <col min="6392" max="6392" width="80.5703125" customWidth="1"/>
    <col min="6393" max="6393" width="18" customWidth="1"/>
    <col min="6394" max="6394" width="19.42578125" customWidth="1"/>
    <col min="6395" max="6395" width="16.140625" bestFit="1" customWidth="1"/>
    <col min="6396" max="6396" width="18.28515625" customWidth="1"/>
    <col min="6397" max="6397" width="17.85546875" customWidth="1"/>
    <col min="6398" max="6398" width="16.140625" bestFit="1" customWidth="1"/>
    <col min="6399" max="6399" width="17.5703125" customWidth="1"/>
    <col min="6400" max="6400" width="19.28515625" customWidth="1"/>
    <col min="6401" max="6401" width="16.140625" bestFit="1" customWidth="1"/>
    <col min="6402" max="6402" width="18.5703125" customWidth="1"/>
    <col min="6403" max="6403" width="16.140625" customWidth="1"/>
    <col min="6404" max="6404" width="18.42578125" bestFit="1" customWidth="1"/>
    <col min="6405" max="6405" width="25.28515625" bestFit="1" customWidth="1"/>
    <col min="6645" max="6645" width="4.85546875" customWidth="1"/>
    <col min="6646" max="6646" width="26.5703125" customWidth="1"/>
    <col min="6647" max="6647" width="11.28515625" bestFit="1" customWidth="1"/>
    <col min="6648" max="6648" width="80.5703125" customWidth="1"/>
    <col min="6649" max="6649" width="18" customWidth="1"/>
    <col min="6650" max="6650" width="19.42578125" customWidth="1"/>
    <col min="6651" max="6651" width="16.140625" bestFit="1" customWidth="1"/>
    <col min="6652" max="6652" width="18.28515625" customWidth="1"/>
    <col min="6653" max="6653" width="17.85546875" customWidth="1"/>
    <col min="6654" max="6654" width="16.140625" bestFit="1" customWidth="1"/>
    <col min="6655" max="6655" width="17.5703125" customWidth="1"/>
    <col min="6656" max="6656" width="19.28515625" customWidth="1"/>
    <col min="6657" max="6657" width="16.140625" bestFit="1" customWidth="1"/>
    <col min="6658" max="6658" width="18.5703125" customWidth="1"/>
    <col min="6659" max="6659" width="16.140625" customWidth="1"/>
    <col min="6660" max="6660" width="18.42578125" bestFit="1" customWidth="1"/>
    <col min="6661" max="6661" width="25.28515625" bestFit="1" customWidth="1"/>
    <col min="6901" max="6901" width="4.85546875" customWidth="1"/>
    <col min="6902" max="6902" width="26.5703125" customWidth="1"/>
    <col min="6903" max="6903" width="11.28515625" bestFit="1" customWidth="1"/>
    <col min="6904" max="6904" width="80.5703125" customWidth="1"/>
    <col min="6905" max="6905" width="18" customWidth="1"/>
    <col min="6906" max="6906" width="19.42578125" customWidth="1"/>
    <col min="6907" max="6907" width="16.140625" bestFit="1" customWidth="1"/>
    <col min="6908" max="6908" width="18.28515625" customWidth="1"/>
    <col min="6909" max="6909" width="17.85546875" customWidth="1"/>
    <col min="6910" max="6910" width="16.140625" bestFit="1" customWidth="1"/>
    <col min="6911" max="6911" width="17.5703125" customWidth="1"/>
    <col min="6912" max="6912" width="19.28515625" customWidth="1"/>
    <col min="6913" max="6913" width="16.140625" bestFit="1" customWidth="1"/>
    <col min="6914" max="6914" width="18.5703125" customWidth="1"/>
    <col min="6915" max="6915" width="16.140625" customWidth="1"/>
    <col min="6916" max="6916" width="18.42578125" bestFit="1" customWidth="1"/>
    <col min="6917" max="6917" width="25.28515625" bestFit="1" customWidth="1"/>
    <col min="7157" max="7157" width="4.85546875" customWidth="1"/>
    <col min="7158" max="7158" width="26.5703125" customWidth="1"/>
    <col min="7159" max="7159" width="11.28515625" bestFit="1" customWidth="1"/>
    <col min="7160" max="7160" width="80.5703125" customWidth="1"/>
    <col min="7161" max="7161" width="18" customWidth="1"/>
    <col min="7162" max="7162" width="19.42578125" customWidth="1"/>
    <col min="7163" max="7163" width="16.140625" bestFit="1" customWidth="1"/>
    <col min="7164" max="7164" width="18.28515625" customWidth="1"/>
    <col min="7165" max="7165" width="17.85546875" customWidth="1"/>
    <col min="7166" max="7166" width="16.140625" bestFit="1" customWidth="1"/>
    <col min="7167" max="7167" width="17.5703125" customWidth="1"/>
    <col min="7168" max="7168" width="19.28515625" customWidth="1"/>
    <col min="7169" max="7169" width="16.140625" bestFit="1" customWidth="1"/>
    <col min="7170" max="7170" width="18.5703125" customWidth="1"/>
    <col min="7171" max="7171" width="16.140625" customWidth="1"/>
    <col min="7172" max="7172" width="18.42578125" bestFit="1" customWidth="1"/>
    <col min="7173" max="7173" width="25.28515625" bestFit="1" customWidth="1"/>
    <col min="7413" max="7413" width="4.85546875" customWidth="1"/>
    <col min="7414" max="7414" width="26.5703125" customWidth="1"/>
    <col min="7415" max="7415" width="11.28515625" bestFit="1" customWidth="1"/>
    <col min="7416" max="7416" width="80.5703125" customWidth="1"/>
    <col min="7417" max="7417" width="18" customWidth="1"/>
    <col min="7418" max="7418" width="19.42578125" customWidth="1"/>
    <col min="7419" max="7419" width="16.140625" bestFit="1" customWidth="1"/>
    <col min="7420" max="7420" width="18.28515625" customWidth="1"/>
    <col min="7421" max="7421" width="17.85546875" customWidth="1"/>
    <col min="7422" max="7422" width="16.140625" bestFit="1" customWidth="1"/>
    <col min="7423" max="7423" width="17.5703125" customWidth="1"/>
    <col min="7424" max="7424" width="19.28515625" customWidth="1"/>
    <col min="7425" max="7425" width="16.140625" bestFit="1" customWidth="1"/>
    <col min="7426" max="7426" width="18.5703125" customWidth="1"/>
    <col min="7427" max="7427" width="16.140625" customWidth="1"/>
    <col min="7428" max="7428" width="18.42578125" bestFit="1" customWidth="1"/>
    <col min="7429" max="7429" width="25.28515625" bestFit="1" customWidth="1"/>
    <col min="7669" max="7669" width="4.85546875" customWidth="1"/>
    <col min="7670" max="7670" width="26.5703125" customWidth="1"/>
    <col min="7671" max="7671" width="11.28515625" bestFit="1" customWidth="1"/>
    <col min="7672" max="7672" width="80.5703125" customWidth="1"/>
    <col min="7673" max="7673" width="18" customWidth="1"/>
    <col min="7674" max="7674" width="19.42578125" customWidth="1"/>
    <col min="7675" max="7675" width="16.140625" bestFit="1" customWidth="1"/>
    <col min="7676" max="7676" width="18.28515625" customWidth="1"/>
    <col min="7677" max="7677" width="17.85546875" customWidth="1"/>
    <col min="7678" max="7678" width="16.140625" bestFit="1" customWidth="1"/>
    <col min="7679" max="7679" width="17.5703125" customWidth="1"/>
    <col min="7680" max="7680" width="19.28515625" customWidth="1"/>
    <col min="7681" max="7681" width="16.140625" bestFit="1" customWidth="1"/>
    <col min="7682" max="7682" width="18.5703125" customWidth="1"/>
    <col min="7683" max="7683" width="16.140625" customWidth="1"/>
    <col min="7684" max="7684" width="18.42578125" bestFit="1" customWidth="1"/>
    <col min="7685" max="7685" width="25.28515625" bestFit="1" customWidth="1"/>
    <col min="7925" max="7925" width="4.85546875" customWidth="1"/>
    <col min="7926" max="7926" width="26.5703125" customWidth="1"/>
    <col min="7927" max="7927" width="11.28515625" bestFit="1" customWidth="1"/>
    <col min="7928" max="7928" width="80.5703125" customWidth="1"/>
    <col min="7929" max="7929" width="18" customWidth="1"/>
    <col min="7930" max="7930" width="19.42578125" customWidth="1"/>
    <col min="7931" max="7931" width="16.140625" bestFit="1" customWidth="1"/>
    <col min="7932" max="7932" width="18.28515625" customWidth="1"/>
    <col min="7933" max="7933" width="17.85546875" customWidth="1"/>
    <col min="7934" max="7934" width="16.140625" bestFit="1" customWidth="1"/>
    <col min="7935" max="7935" width="17.5703125" customWidth="1"/>
    <col min="7936" max="7936" width="19.28515625" customWidth="1"/>
    <col min="7937" max="7937" width="16.140625" bestFit="1" customWidth="1"/>
    <col min="7938" max="7938" width="18.5703125" customWidth="1"/>
    <col min="7939" max="7939" width="16.140625" customWidth="1"/>
    <col min="7940" max="7940" width="18.42578125" bestFit="1" customWidth="1"/>
    <col min="7941" max="7941" width="25.28515625" bestFit="1" customWidth="1"/>
    <col min="8181" max="8181" width="4.85546875" customWidth="1"/>
    <col min="8182" max="8182" width="26.5703125" customWidth="1"/>
    <col min="8183" max="8183" width="11.28515625" bestFit="1" customWidth="1"/>
    <col min="8184" max="8184" width="80.5703125" customWidth="1"/>
    <col min="8185" max="8185" width="18" customWidth="1"/>
    <col min="8186" max="8186" width="19.42578125" customWidth="1"/>
    <col min="8187" max="8187" width="16.140625" bestFit="1" customWidth="1"/>
    <col min="8188" max="8188" width="18.28515625" customWidth="1"/>
    <col min="8189" max="8189" width="17.85546875" customWidth="1"/>
    <col min="8190" max="8190" width="16.140625" bestFit="1" customWidth="1"/>
    <col min="8191" max="8191" width="17.5703125" customWidth="1"/>
    <col min="8192" max="8192" width="19.28515625" customWidth="1"/>
    <col min="8193" max="8193" width="16.140625" bestFit="1" customWidth="1"/>
    <col min="8194" max="8194" width="18.5703125" customWidth="1"/>
    <col min="8195" max="8195" width="16.140625" customWidth="1"/>
    <col min="8196" max="8196" width="18.42578125" bestFit="1" customWidth="1"/>
    <col min="8197" max="8197" width="25.28515625" bestFit="1" customWidth="1"/>
    <col min="8437" max="8437" width="4.85546875" customWidth="1"/>
    <col min="8438" max="8438" width="26.5703125" customWidth="1"/>
    <col min="8439" max="8439" width="11.28515625" bestFit="1" customWidth="1"/>
    <col min="8440" max="8440" width="80.5703125" customWidth="1"/>
    <col min="8441" max="8441" width="18" customWidth="1"/>
    <col min="8442" max="8442" width="19.42578125" customWidth="1"/>
    <col min="8443" max="8443" width="16.140625" bestFit="1" customWidth="1"/>
    <col min="8444" max="8444" width="18.28515625" customWidth="1"/>
    <col min="8445" max="8445" width="17.85546875" customWidth="1"/>
    <col min="8446" max="8446" width="16.140625" bestFit="1" customWidth="1"/>
    <col min="8447" max="8447" width="17.5703125" customWidth="1"/>
    <col min="8448" max="8448" width="19.28515625" customWidth="1"/>
    <col min="8449" max="8449" width="16.140625" bestFit="1" customWidth="1"/>
    <col min="8450" max="8450" width="18.5703125" customWidth="1"/>
    <col min="8451" max="8451" width="16.140625" customWidth="1"/>
    <col min="8452" max="8452" width="18.42578125" bestFit="1" customWidth="1"/>
    <col min="8453" max="8453" width="25.28515625" bestFit="1" customWidth="1"/>
    <col min="8693" max="8693" width="4.85546875" customWidth="1"/>
    <col min="8694" max="8694" width="26.5703125" customWidth="1"/>
    <col min="8695" max="8695" width="11.28515625" bestFit="1" customWidth="1"/>
    <col min="8696" max="8696" width="80.5703125" customWidth="1"/>
    <col min="8697" max="8697" width="18" customWidth="1"/>
    <col min="8698" max="8698" width="19.42578125" customWidth="1"/>
    <col min="8699" max="8699" width="16.140625" bestFit="1" customWidth="1"/>
    <col min="8700" max="8700" width="18.28515625" customWidth="1"/>
    <col min="8701" max="8701" width="17.85546875" customWidth="1"/>
    <col min="8702" max="8702" width="16.140625" bestFit="1" customWidth="1"/>
    <col min="8703" max="8703" width="17.5703125" customWidth="1"/>
    <col min="8704" max="8704" width="19.28515625" customWidth="1"/>
    <col min="8705" max="8705" width="16.140625" bestFit="1" customWidth="1"/>
    <col min="8706" max="8706" width="18.5703125" customWidth="1"/>
    <col min="8707" max="8707" width="16.140625" customWidth="1"/>
    <col min="8708" max="8708" width="18.42578125" bestFit="1" customWidth="1"/>
    <col min="8709" max="8709" width="25.28515625" bestFit="1" customWidth="1"/>
    <col min="8949" max="8949" width="4.85546875" customWidth="1"/>
    <col min="8950" max="8950" width="26.5703125" customWidth="1"/>
    <col min="8951" max="8951" width="11.28515625" bestFit="1" customWidth="1"/>
    <col min="8952" max="8952" width="80.5703125" customWidth="1"/>
    <col min="8953" max="8953" width="18" customWidth="1"/>
    <col min="8954" max="8954" width="19.42578125" customWidth="1"/>
    <col min="8955" max="8955" width="16.140625" bestFit="1" customWidth="1"/>
    <col min="8956" max="8956" width="18.28515625" customWidth="1"/>
    <col min="8957" max="8957" width="17.85546875" customWidth="1"/>
    <col min="8958" max="8958" width="16.140625" bestFit="1" customWidth="1"/>
    <col min="8959" max="8959" width="17.5703125" customWidth="1"/>
    <col min="8960" max="8960" width="19.28515625" customWidth="1"/>
    <col min="8961" max="8961" width="16.140625" bestFit="1" customWidth="1"/>
    <col min="8962" max="8962" width="18.5703125" customWidth="1"/>
    <col min="8963" max="8963" width="16.140625" customWidth="1"/>
    <col min="8964" max="8964" width="18.42578125" bestFit="1" customWidth="1"/>
    <col min="8965" max="8965" width="25.28515625" bestFit="1" customWidth="1"/>
    <col min="9205" max="9205" width="4.85546875" customWidth="1"/>
    <col min="9206" max="9206" width="26.5703125" customWidth="1"/>
    <col min="9207" max="9207" width="11.28515625" bestFit="1" customWidth="1"/>
    <col min="9208" max="9208" width="80.5703125" customWidth="1"/>
    <col min="9209" max="9209" width="18" customWidth="1"/>
    <col min="9210" max="9210" width="19.42578125" customWidth="1"/>
    <col min="9211" max="9211" width="16.140625" bestFit="1" customWidth="1"/>
    <col min="9212" max="9212" width="18.28515625" customWidth="1"/>
    <col min="9213" max="9213" width="17.85546875" customWidth="1"/>
    <col min="9214" max="9214" width="16.140625" bestFit="1" customWidth="1"/>
    <col min="9215" max="9215" width="17.5703125" customWidth="1"/>
    <col min="9216" max="9216" width="19.28515625" customWidth="1"/>
    <col min="9217" max="9217" width="16.140625" bestFit="1" customWidth="1"/>
    <col min="9218" max="9218" width="18.5703125" customWidth="1"/>
    <col min="9219" max="9219" width="16.140625" customWidth="1"/>
    <col min="9220" max="9220" width="18.42578125" bestFit="1" customWidth="1"/>
    <col min="9221" max="9221" width="25.28515625" bestFit="1" customWidth="1"/>
    <col min="9461" max="9461" width="4.85546875" customWidth="1"/>
    <col min="9462" max="9462" width="26.5703125" customWidth="1"/>
    <col min="9463" max="9463" width="11.28515625" bestFit="1" customWidth="1"/>
    <col min="9464" max="9464" width="80.5703125" customWidth="1"/>
    <col min="9465" max="9465" width="18" customWidth="1"/>
    <col min="9466" max="9466" width="19.42578125" customWidth="1"/>
    <col min="9467" max="9467" width="16.140625" bestFit="1" customWidth="1"/>
    <col min="9468" max="9468" width="18.28515625" customWidth="1"/>
    <col min="9469" max="9469" width="17.85546875" customWidth="1"/>
    <col min="9470" max="9470" width="16.140625" bestFit="1" customWidth="1"/>
    <col min="9471" max="9471" width="17.5703125" customWidth="1"/>
    <col min="9472" max="9472" width="19.28515625" customWidth="1"/>
    <col min="9473" max="9473" width="16.140625" bestFit="1" customWidth="1"/>
    <col min="9474" max="9474" width="18.5703125" customWidth="1"/>
    <col min="9475" max="9475" width="16.140625" customWidth="1"/>
    <col min="9476" max="9476" width="18.42578125" bestFit="1" customWidth="1"/>
    <col min="9477" max="9477" width="25.28515625" bestFit="1" customWidth="1"/>
    <col min="9717" max="9717" width="4.85546875" customWidth="1"/>
    <col min="9718" max="9718" width="26.5703125" customWidth="1"/>
    <col min="9719" max="9719" width="11.28515625" bestFit="1" customWidth="1"/>
    <col min="9720" max="9720" width="80.5703125" customWidth="1"/>
    <col min="9721" max="9721" width="18" customWidth="1"/>
    <col min="9722" max="9722" width="19.42578125" customWidth="1"/>
    <col min="9723" max="9723" width="16.140625" bestFit="1" customWidth="1"/>
    <col min="9724" max="9724" width="18.28515625" customWidth="1"/>
    <col min="9725" max="9725" width="17.85546875" customWidth="1"/>
    <col min="9726" max="9726" width="16.140625" bestFit="1" customWidth="1"/>
    <col min="9727" max="9727" width="17.5703125" customWidth="1"/>
    <col min="9728" max="9728" width="19.28515625" customWidth="1"/>
    <col min="9729" max="9729" width="16.140625" bestFit="1" customWidth="1"/>
    <col min="9730" max="9730" width="18.5703125" customWidth="1"/>
    <col min="9731" max="9731" width="16.140625" customWidth="1"/>
    <col min="9732" max="9732" width="18.42578125" bestFit="1" customWidth="1"/>
    <col min="9733" max="9733" width="25.28515625" bestFit="1" customWidth="1"/>
    <col min="9973" max="9973" width="4.85546875" customWidth="1"/>
    <col min="9974" max="9974" width="26.5703125" customWidth="1"/>
    <col min="9975" max="9975" width="11.28515625" bestFit="1" customWidth="1"/>
    <col min="9976" max="9976" width="80.5703125" customWidth="1"/>
    <col min="9977" max="9977" width="18" customWidth="1"/>
    <col min="9978" max="9978" width="19.42578125" customWidth="1"/>
    <col min="9979" max="9979" width="16.140625" bestFit="1" customWidth="1"/>
    <col min="9980" max="9980" width="18.28515625" customWidth="1"/>
    <col min="9981" max="9981" width="17.85546875" customWidth="1"/>
    <col min="9982" max="9982" width="16.140625" bestFit="1" customWidth="1"/>
    <col min="9983" max="9983" width="17.5703125" customWidth="1"/>
    <col min="9984" max="9984" width="19.28515625" customWidth="1"/>
    <col min="9985" max="9985" width="16.140625" bestFit="1" customWidth="1"/>
    <col min="9986" max="9986" width="18.5703125" customWidth="1"/>
    <col min="9987" max="9987" width="16.140625" customWidth="1"/>
    <col min="9988" max="9988" width="18.42578125" bestFit="1" customWidth="1"/>
    <col min="9989" max="9989" width="25.28515625" bestFit="1" customWidth="1"/>
    <col min="10229" max="10229" width="4.85546875" customWidth="1"/>
    <col min="10230" max="10230" width="26.5703125" customWidth="1"/>
    <col min="10231" max="10231" width="11.28515625" bestFit="1" customWidth="1"/>
    <col min="10232" max="10232" width="80.5703125" customWidth="1"/>
    <col min="10233" max="10233" width="18" customWidth="1"/>
    <col min="10234" max="10234" width="19.42578125" customWidth="1"/>
    <col min="10235" max="10235" width="16.140625" bestFit="1" customWidth="1"/>
    <col min="10236" max="10236" width="18.28515625" customWidth="1"/>
    <col min="10237" max="10237" width="17.85546875" customWidth="1"/>
    <col min="10238" max="10238" width="16.140625" bestFit="1" customWidth="1"/>
    <col min="10239" max="10239" width="17.5703125" customWidth="1"/>
    <col min="10240" max="10240" width="19.28515625" customWidth="1"/>
    <col min="10241" max="10241" width="16.140625" bestFit="1" customWidth="1"/>
    <col min="10242" max="10242" width="18.5703125" customWidth="1"/>
    <col min="10243" max="10243" width="16.140625" customWidth="1"/>
    <col min="10244" max="10244" width="18.42578125" bestFit="1" customWidth="1"/>
    <col min="10245" max="10245" width="25.28515625" bestFit="1" customWidth="1"/>
    <col min="10485" max="10485" width="4.85546875" customWidth="1"/>
    <col min="10486" max="10486" width="26.5703125" customWidth="1"/>
    <col min="10487" max="10487" width="11.28515625" bestFit="1" customWidth="1"/>
    <col min="10488" max="10488" width="80.5703125" customWidth="1"/>
    <col min="10489" max="10489" width="18" customWidth="1"/>
    <col min="10490" max="10490" width="19.42578125" customWidth="1"/>
    <col min="10491" max="10491" width="16.140625" bestFit="1" customWidth="1"/>
    <col min="10492" max="10492" width="18.28515625" customWidth="1"/>
    <col min="10493" max="10493" width="17.85546875" customWidth="1"/>
    <col min="10494" max="10494" width="16.140625" bestFit="1" customWidth="1"/>
    <col min="10495" max="10495" width="17.5703125" customWidth="1"/>
    <col min="10496" max="10496" width="19.28515625" customWidth="1"/>
    <col min="10497" max="10497" width="16.140625" bestFit="1" customWidth="1"/>
    <col min="10498" max="10498" width="18.5703125" customWidth="1"/>
    <col min="10499" max="10499" width="16.140625" customWidth="1"/>
    <col min="10500" max="10500" width="18.42578125" bestFit="1" customWidth="1"/>
    <col min="10501" max="10501" width="25.28515625" bestFit="1" customWidth="1"/>
    <col min="10741" max="10741" width="4.85546875" customWidth="1"/>
    <col min="10742" max="10742" width="26.5703125" customWidth="1"/>
    <col min="10743" max="10743" width="11.28515625" bestFit="1" customWidth="1"/>
    <col min="10744" max="10744" width="80.5703125" customWidth="1"/>
    <col min="10745" max="10745" width="18" customWidth="1"/>
    <col min="10746" max="10746" width="19.42578125" customWidth="1"/>
    <col min="10747" max="10747" width="16.140625" bestFit="1" customWidth="1"/>
    <col min="10748" max="10748" width="18.28515625" customWidth="1"/>
    <col min="10749" max="10749" width="17.85546875" customWidth="1"/>
    <col min="10750" max="10750" width="16.140625" bestFit="1" customWidth="1"/>
    <col min="10751" max="10751" width="17.5703125" customWidth="1"/>
    <col min="10752" max="10752" width="19.28515625" customWidth="1"/>
    <col min="10753" max="10753" width="16.140625" bestFit="1" customWidth="1"/>
    <col min="10754" max="10754" width="18.5703125" customWidth="1"/>
    <col min="10755" max="10755" width="16.140625" customWidth="1"/>
    <col min="10756" max="10756" width="18.42578125" bestFit="1" customWidth="1"/>
    <col min="10757" max="10757" width="25.28515625" bestFit="1" customWidth="1"/>
    <col min="10997" max="10997" width="4.85546875" customWidth="1"/>
    <col min="10998" max="10998" width="26.5703125" customWidth="1"/>
    <col min="10999" max="10999" width="11.28515625" bestFit="1" customWidth="1"/>
    <col min="11000" max="11000" width="80.5703125" customWidth="1"/>
    <col min="11001" max="11001" width="18" customWidth="1"/>
    <col min="11002" max="11002" width="19.42578125" customWidth="1"/>
    <col min="11003" max="11003" width="16.140625" bestFit="1" customWidth="1"/>
    <col min="11004" max="11004" width="18.28515625" customWidth="1"/>
    <col min="11005" max="11005" width="17.85546875" customWidth="1"/>
    <col min="11006" max="11006" width="16.140625" bestFit="1" customWidth="1"/>
    <col min="11007" max="11007" width="17.5703125" customWidth="1"/>
    <col min="11008" max="11008" width="19.28515625" customWidth="1"/>
    <col min="11009" max="11009" width="16.140625" bestFit="1" customWidth="1"/>
    <col min="11010" max="11010" width="18.5703125" customWidth="1"/>
    <col min="11011" max="11011" width="16.140625" customWidth="1"/>
    <col min="11012" max="11012" width="18.42578125" bestFit="1" customWidth="1"/>
    <col min="11013" max="11013" width="25.28515625" bestFit="1" customWidth="1"/>
    <col min="11253" max="11253" width="4.85546875" customWidth="1"/>
    <col min="11254" max="11254" width="26.5703125" customWidth="1"/>
    <col min="11255" max="11255" width="11.28515625" bestFit="1" customWidth="1"/>
    <col min="11256" max="11256" width="80.5703125" customWidth="1"/>
    <col min="11257" max="11257" width="18" customWidth="1"/>
    <col min="11258" max="11258" width="19.42578125" customWidth="1"/>
    <col min="11259" max="11259" width="16.140625" bestFit="1" customWidth="1"/>
    <col min="11260" max="11260" width="18.28515625" customWidth="1"/>
    <col min="11261" max="11261" width="17.85546875" customWidth="1"/>
    <col min="11262" max="11262" width="16.140625" bestFit="1" customWidth="1"/>
    <col min="11263" max="11263" width="17.5703125" customWidth="1"/>
    <col min="11264" max="11264" width="19.28515625" customWidth="1"/>
    <col min="11265" max="11265" width="16.140625" bestFit="1" customWidth="1"/>
    <col min="11266" max="11266" width="18.5703125" customWidth="1"/>
    <col min="11267" max="11267" width="16.140625" customWidth="1"/>
    <col min="11268" max="11268" width="18.42578125" bestFit="1" customWidth="1"/>
    <col min="11269" max="11269" width="25.28515625" bestFit="1" customWidth="1"/>
    <col min="11509" max="11509" width="4.85546875" customWidth="1"/>
    <col min="11510" max="11510" width="26.5703125" customWidth="1"/>
    <col min="11511" max="11511" width="11.28515625" bestFit="1" customWidth="1"/>
    <col min="11512" max="11512" width="80.5703125" customWidth="1"/>
    <col min="11513" max="11513" width="18" customWidth="1"/>
    <col min="11514" max="11514" width="19.42578125" customWidth="1"/>
    <col min="11515" max="11515" width="16.140625" bestFit="1" customWidth="1"/>
    <col min="11516" max="11516" width="18.28515625" customWidth="1"/>
    <col min="11517" max="11517" width="17.85546875" customWidth="1"/>
    <col min="11518" max="11518" width="16.140625" bestFit="1" customWidth="1"/>
    <col min="11519" max="11519" width="17.5703125" customWidth="1"/>
    <col min="11520" max="11520" width="19.28515625" customWidth="1"/>
    <col min="11521" max="11521" width="16.140625" bestFit="1" customWidth="1"/>
    <col min="11522" max="11522" width="18.5703125" customWidth="1"/>
    <col min="11523" max="11523" width="16.140625" customWidth="1"/>
    <col min="11524" max="11524" width="18.42578125" bestFit="1" customWidth="1"/>
    <col min="11525" max="11525" width="25.28515625" bestFit="1" customWidth="1"/>
    <col min="11765" max="11765" width="4.85546875" customWidth="1"/>
    <col min="11766" max="11766" width="26.5703125" customWidth="1"/>
    <col min="11767" max="11767" width="11.28515625" bestFit="1" customWidth="1"/>
    <col min="11768" max="11768" width="80.5703125" customWidth="1"/>
    <col min="11769" max="11769" width="18" customWidth="1"/>
    <col min="11770" max="11770" width="19.42578125" customWidth="1"/>
    <col min="11771" max="11771" width="16.140625" bestFit="1" customWidth="1"/>
    <col min="11772" max="11772" width="18.28515625" customWidth="1"/>
    <col min="11773" max="11773" width="17.85546875" customWidth="1"/>
    <col min="11774" max="11774" width="16.140625" bestFit="1" customWidth="1"/>
    <col min="11775" max="11775" width="17.5703125" customWidth="1"/>
    <col min="11776" max="11776" width="19.28515625" customWidth="1"/>
    <col min="11777" max="11777" width="16.140625" bestFit="1" customWidth="1"/>
    <col min="11778" max="11778" width="18.5703125" customWidth="1"/>
    <col min="11779" max="11779" width="16.140625" customWidth="1"/>
    <col min="11780" max="11780" width="18.42578125" bestFit="1" customWidth="1"/>
    <col min="11781" max="11781" width="25.28515625" bestFit="1" customWidth="1"/>
    <col min="12021" max="12021" width="4.85546875" customWidth="1"/>
    <col min="12022" max="12022" width="26.5703125" customWidth="1"/>
    <col min="12023" max="12023" width="11.28515625" bestFit="1" customWidth="1"/>
    <col min="12024" max="12024" width="80.5703125" customWidth="1"/>
    <col min="12025" max="12025" width="18" customWidth="1"/>
    <col min="12026" max="12026" width="19.42578125" customWidth="1"/>
    <col min="12027" max="12027" width="16.140625" bestFit="1" customWidth="1"/>
    <col min="12028" max="12028" width="18.28515625" customWidth="1"/>
    <col min="12029" max="12029" width="17.85546875" customWidth="1"/>
    <col min="12030" max="12030" width="16.140625" bestFit="1" customWidth="1"/>
    <col min="12031" max="12031" width="17.5703125" customWidth="1"/>
    <col min="12032" max="12032" width="19.28515625" customWidth="1"/>
    <col min="12033" max="12033" width="16.140625" bestFit="1" customWidth="1"/>
    <col min="12034" max="12034" width="18.5703125" customWidth="1"/>
    <col min="12035" max="12035" width="16.140625" customWidth="1"/>
    <col min="12036" max="12036" width="18.42578125" bestFit="1" customWidth="1"/>
    <col min="12037" max="12037" width="25.28515625" bestFit="1" customWidth="1"/>
    <col min="12277" max="12277" width="4.85546875" customWidth="1"/>
    <col min="12278" max="12278" width="26.5703125" customWidth="1"/>
    <col min="12279" max="12279" width="11.28515625" bestFit="1" customWidth="1"/>
    <col min="12280" max="12280" width="80.5703125" customWidth="1"/>
    <col min="12281" max="12281" width="18" customWidth="1"/>
    <col min="12282" max="12282" width="19.42578125" customWidth="1"/>
    <col min="12283" max="12283" width="16.140625" bestFit="1" customWidth="1"/>
    <col min="12284" max="12284" width="18.28515625" customWidth="1"/>
    <col min="12285" max="12285" width="17.85546875" customWidth="1"/>
    <col min="12286" max="12286" width="16.140625" bestFit="1" customWidth="1"/>
    <col min="12287" max="12287" width="17.5703125" customWidth="1"/>
    <col min="12288" max="12288" width="19.28515625" customWidth="1"/>
    <col min="12289" max="12289" width="16.140625" bestFit="1" customWidth="1"/>
    <col min="12290" max="12290" width="18.5703125" customWidth="1"/>
    <col min="12291" max="12291" width="16.140625" customWidth="1"/>
    <col min="12292" max="12292" width="18.42578125" bestFit="1" customWidth="1"/>
    <col min="12293" max="12293" width="25.28515625" bestFit="1" customWidth="1"/>
    <col min="12533" max="12533" width="4.85546875" customWidth="1"/>
    <col min="12534" max="12534" width="26.5703125" customWidth="1"/>
    <col min="12535" max="12535" width="11.28515625" bestFit="1" customWidth="1"/>
    <col min="12536" max="12536" width="80.5703125" customWidth="1"/>
    <col min="12537" max="12537" width="18" customWidth="1"/>
    <col min="12538" max="12538" width="19.42578125" customWidth="1"/>
    <col min="12539" max="12539" width="16.140625" bestFit="1" customWidth="1"/>
    <col min="12540" max="12540" width="18.28515625" customWidth="1"/>
    <col min="12541" max="12541" width="17.85546875" customWidth="1"/>
    <col min="12542" max="12542" width="16.140625" bestFit="1" customWidth="1"/>
    <col min="12543" max="12543" width="17.5703125" customWidth="1"/>
    <col min="12544" max="12544" width="19.28515625" customWidth="1"/>
    <col min="12545" max="12545" width="16.140625" bestFit="1" customWidth="1"/>
    <col min="12546" max="12546" width="18.5703125" customWidth="1"/>
    <col min="12547" max="12547" width="16.140625" customWidth="1"/>
    <col min="12548" max="12548" width="18.42578125" bestFit="1" customWidth="1"/>
    <col min="12549" max="12549" width="25.28515625" bestFit="1" customWidth="1"/>
    <col min="12789" max="12789" width="4.85546875" customWidth="1"/>
    <col min="12790" max="12790" width="26.5703125" customWidth="1"/>
    <col min="12791" max="12791" width="11.28515625" bestFit="1" customWidth="1"/>
    <col min="12792" max="12792" width="80.5703125" customWidth="1"/>
    <col min="12793" max="12793" width="18" customWidth="1"/>
    <col min="12794" max="12794" width="19.42578125" customWidth="1"/>
    <col min="12795" max="12795" width="16.140625" bestFit="1" customWidth="1"/>
    <col min="12796" max="12796" width="18.28515625" customWidth="1"/>
    <col min="12797" max="12797" width="17.85546875" customWidth="1"/>
    <col min="12798" max="12798" width="16.140625" bestFit="1" customWidth="1"/>
    <col min="12799" max="12799" width="17.5703125" customWidth="1"/>
    <col min="12800" max="12800" width="19.28515625" customWidth="1"/>
    <col min="12801" max="12801" width="16.140625" bestFit="1" customWidth="1"/>
    <col min="12802" max="12802" width="18.5703125" customWidth="1"/>
    <col min="12803" max="12803" width="16.140625" customWidth="1"/>
    <col min="12804" max="12804" width="18.42578125" bestFit="1" customWidth="1"/>
    <col min="12805" max="12805" width="25.28515625" bestFit="1" customWidth="1"/>
    <col min="13045" max="13045" width="4.85546875" customWidth="1"/>
    <col min="13046" max="13046" width="26.5703125" customWidth="1"/>
    <col min="13047" max="13047" width="11.28515625" bestFit="1" customWidth="1"/>
    <col min="13048" max="13048" width="80.5703125" customWidth="1"/>
    <col min="13049" max="13049" width="18" customWidth="1"/>
    <col min="13050" max="13050" width="19.42578125" customWidth="1"/>
    <col min="13051" max="13051" width="16.140625" bestFit="1" customWidth="1"/>
    <col min="13052" max="13052" width="18.28515625" customWidth="1"/>
    <col min="13053" max="13053" width="17.85546875" customWidth="1"/>
    <col min="13054" max="13054" width="16.140625" bestFit="1" customWidth="1"/>
    <col min="13055" max="13055" width="17.5703125" customWidth="1"/>
    <col min="13056" max="13056" width="19.28515625" customWidth="1"/>
    <col min="13057" max="13057" width="16.140625" bestFit="1" customWidth="1"/>
    <col min="13058" max="13058" width="18.5703125" customWidth="1"/>
    <col min="13059" max="13059" width="16.140625" customWidth="1"/>
    <col min="13060" max="13060" width="18.42578125" bestFit="1" customWidth="1"/>
    <col min="13061" max="13061" width="25.28515625" bestFit="1" customWidth="1"/>
    <col min="13301" max="13301" width="4.85546875" customWidth="1"/>
    <col min="13302" max="13302" width="26.5703125" customWidth="1"/>
    <col min="13303" max="13303" width="11.28515625" bestFit="1" customWidth="1"/>
    <col min="13304" max="13304" width="80.5703125" customWidth="1"/>
    <col min="13305" max="13305" width="18" customWidth="1"/>
    <col min="13306" max="13306" width="19.42578125" customWidth="1"/>
    <col min="13307" max="13307" width="16.140625" bestFit="1" customWidth="1"/>
    <col min="13308" max="13308" width="18.28515625" customWidth="1"/>
    <col min="13309" max="13309" width="17.85546875" customWidth="1"/>
    <col min="13310" max="13310" width="16.140625" bestFit="1" customWidth="1"/>
    <col min="13311" max="13311" width="17.5703125" customWidth="1"/>
    <col min="13312" max="13312" width="19.28515625" customWidth="1"/>
    <col min="13313" max="13313" width="16.140625" bestFit="1" customWidth="1"/>
    <col min="13314" max="13314" width="18.5703125" customWidth="1"/>
    <col min="13315" max="13315" width="16.140625" customWidth="1"/>
    <col min="13316" max="13316" width="18.42578125" bestFit="1" customWidth="1"/>
    <col min="13317" max="13317" width="25.28515625" bestFit="1" customWidth="1"/>
    <col min="13557" max="13557" width="4.85546875" customWidth="1"/>
    <col min="13558" max="13558" width="26.5703125" customWidth="1"/>
    <col min="13559" max="13559" width="11.28515625" bestFit="1" customWidth="1"/>
    <col min="13560" max="13560" width="80.5703125" customWidth="1"/>
    <col min="13561" max="13561" width="18" customWidth="1"/>
    <col min="13562" max="13562" width="19.42578125" customWidth="1"/>
    <col min="13563" max="13563" width="16.140625" bestFit="1" customWidth="1"/>
    <col min="13564" max="13564" width="18.28515625" customWidth="1"/>
    <col min="13565" max="13565" width="17.85546875" customWidth="1"/>
    <col min="13566" max="13566" width="16.140625" bestFit="1" customWidth="1"/>
    <col min="13567" max="13567" width="17.5703125" customWidth="1"/>
    <col min="13568" max="13568" width="19.28515625" customWidth="1"/>
    <col min="13569" max="13569" width="16.140625" bestFit="1" customWidth="1"/>
    <col min="13570" max="13570" width="18.5703125" customWidth="1"/>
    <col min="13571" max="13571" width="16.140625" customWidth="1"/>
    <col min="13572" max="13572" width="18.42578125" bestFit="1" customWidth="1"/>
    <col min="13573" max="13573" width="25.28515625" bestFit="1" customWidth="1"/>
    <col min="13813" max="13813" width="4.85546875" customWidth="1"/>
    <col min="13814" max="13814" width="26.5703125" customWidth="1"/>
    <col min="13815" max="13815" width="11.28515625" bestFit="1" customWidth="1"/>
    <col min="13816" max="13816" width="80.5703125" customWidth="1"/>
    <col min="13817" max="13817" width="18" customWidth="1"/>
    <col min="13818" max="13818" width="19.42578125" customWidth="1"/>
    <col min="13819" max="13819" width="16.140625" bestFit="1" customWidth="1"/>
    <col min="13820" max="13820" width="18.28515625" customWidth="1"/>
    <col min="13821" max="13821" width="17.85546875" customWidth="1"/>
    <col min="13822" max="13822" width="16.140625" bestFit="1" customWidth="1"/>
    <col min="13823" max="13823" width="17.5703125" customWidth="1"/>
    <col min="13824" max="13824" width="19.28515625" customWidth="1"/>
    <col min="13825" max="13825" width="16.140625" bestFit="1" customWidth="1"/>
    <col min="13826" max="13826" width="18.5703125" customWidth="1"/>
    <col min="13827" max="13827" width="16.140625" customWidth="1"/>
    <col min="13828" max="13828" width="18.42578125" bestFit="1" customWidth="1"/>
    <col min="13829" max="13829" width="25.28515625" bestFit="1" customWidth="1"/>
    <col min="14069" max="14069" width="4.85546875" customWidth="1"/>
    <col min="14070" max="14070" width="26.5703125" customWidth="1"/>
    <col min="14071" max="14071" width="11.28515625" bestFit="1" customWidth="1"/>
    <col min="14072" max="14072" width="80.5703125" customWidth="1"/>
    <col min="14073" max="14073" width="18" customWidth="1"/>
    <col min="14074" max="14074" width="19.42578125" customWidth="1"/>
    <col min="14075" max="14075" width="16.140625" bestFit="1" customWidth="1"/>
    <col min="14076" max="14076" width="18.28515625" customWidth="1"/>
    <col min="14077" max="14077" width="17.85546875" customWidth="1"/>
    <col min="14078" max="14078" width="16.140625" bestFit="1" customWidth="1"/>
    <col min="14079" max="14079" width="17.5703125" customWidth="1"/>
    <col min="14080" max="14080" width="19.28515625" customWidth="1"/>
    <col min="14081" max="14081" width="16.140625" bestFit="1" customWidth="1"/>
    <col min="14082" max="14082" width="18.5703125" customWidth="1"/>
    <col min="14083" max="14083" width="16.140625" customWidth="1"/>
    <col min="14084" max="14084" width="18.42578125" bestFit="1" customWidth="1"/>
    <col min="14085" max="14085" width="25.28515625" bestFit="1" customWidth="1"/>
    <col min="14325" max="14325" width="4.85546875" customWidth="1"/>
    <col min="14326" max="14326" width="26.5703125" customWidth="1"/>
    <col min="14327" max="14327" width="11.28515625" bestFit="1" customWidth="1"/>
    <col min="14328" max="14328" width="80.5703125" customWidth="1"/>
    <col min="14329" max="14329" width="18" customWidth="1"/>
    <col min="14330" max="14330" width="19.42578125" customWidth="1"/>
    <col min="14331" max="14331" width="16.140625" bestFit="1" customWidth="1"/>
    <col min="14332" max="14332" width="18.28515625" customWidth="1"/>
    <col min="14333" max="14333" width="17.85546875" customWidth="1"/>
    <col min="14334" max="14334" width="16.140625" bestFit="1" customWidth="1"/>
    <col min="14335" max="14335" width="17.5703125" customWidth="1"/>
    <col min="14336" max="14336" width="19.28515625" customWidth="1"/>
    <col min="14337" max="14337" width="16.140625" bestFit="1" customWidth="1"/>
    <col min="14338" max="14338" width="18.5703125" customWidth="1"/>
    <col min="14339" max="14339" width="16.140625" customWidth="1"/>
    <col min="14340" max="14340" width="18.42578125" bestFit="1" customWidth="1"/>
    <col min="14341" max="14341" width="25.28515625" bestFit="1" customWidth="1"/>
    <col min="14581" max="14581" width="4.85546875" customWidth="1"/>
    <col min="14582" max="14582" width="26.5703125" customWidth="1"/>
    <col min="14583" max="14583" width="11.28515625" bestFit="1" customWidth="1"/>
    <col min="14584" max="14584" width="80.5703125" customWidth="1"/>
    <col min="14585" max="14585" width="18" customWidth="1"/>
    <col min="14586" max="14586" width="19.42578125" customWidth="1"/>
    <col min="14587" max="14587" width="16.140625" bestFit="1" customWidth="1"/>
    <col min="14588" max="14588" width="18.28515625" customWidth="1"/>
    <col min="14589" max="14589" width="17.85546875" customWidth="1"/>
    <col min="14590" max="14590" width="16.140625" bestFit="1" customWidth="1"/>
    <col min="14591" max="14591" width="17.5703125" customWidth="1"/>
    <col min="14592" max="14592" width="19.28515625" customWidth="1"/>
    <col min="14593" max="14593" width="16.140625" bestFit="1" customWidth="1"/>
    <col min="14594" max="14594" width="18.5703125" customWidth="1"/>
    <col min="14595" max="14595" width="16.140625" customWidth="1"/>
    <col min="14596" max="14596" width="18.42578125" bestFit="1" customWidth="1"/>
    <col min="14597" max="14597" width="25.28515625" bestFit="1" customWidth="1"/>
    <col min="14837" max="14837" width="4.85546875" customWidth="1"/>
    <col min="14838" max="14838" width="26.5703125" customWidth="1"/>
    <col min="14839" max="14839" width="11.28515625" bestFit="1" customWidth="1"/>
    <col min="14840" max="14840" width="80.5703125" customWidth="1"/>
    <col min="14841" max="14841" width="18" customWidth="1"/>
    <col min="14842" max="14842" width="19.42578125" customWidth="1"/>
    <col min="14843" max="14843" width="16.140625" bestFit="1" customWidth="1"/>
    <col min="14844" max="14844" width="18.28515625" customWidth="1"/>
    <col min="14845" max="14845" width="17.85546875" customWidth="1"/>
    <col min="14846" max="14846" width="16.140625" bestFit="1" customWidth="1"/>
    <col min="14847" max="14847" width="17.5703125" customWidth="1"/>
    <col min="14848" max="14848" width="19.28515625" customWidth="1"/>
    <col min="14849" max="14849" width="16.140625" bestFit="1" customWidth="1"/>
    <col min="14850" max="14850" width="18.5703125" customWidth="1"/>
    <col min="14851" max="14851" width="16.140625" customWidth="1"/>
    <col min="14852" max="14852" width="18.42578125" bestFit="1" customWidth="1"/>
    <col min="14853" max="14853" width="25.28515625" bestFit="1" customWidth="1"/>
    <col min="15093" max="15093" width="4.85546875" customWidth="1"/>
    <col min="15094" max="15094" width="26.5703125" customWidth="1"/>
    <col min="15095" max="15095" width="11.28515625" bestFit="1" customWidth="1"/>
    <col min="15096" max="15096" width="80.5703125" customWidth="1"/>
    <col min="15097" max="15097" width="18" customWidth="1"/>
    <col min="15098" max="15098" width="19.42578125" customWidth="1"/>
    <col min="15099" max="15099" width="16.140625" bestFit="1" customWidth="1"/>
    <col min="15100" max="15100" width="18.28515625" customWidth="1"/>
    <col min="15101" max="15101" width="17.85546875" customWidth="1"/>
    <col min="15102" max="15102" width="16.140625" bestFit="1" customWidth="1"/>
    <col min="15103" max="15103" width="17.5703125" customWidth="1"/>
    <col min="15104" max="15104" width="19.28515625" customWidth="1"/>
    <col min="15105" max="15105" width="16.140625" bestFit="1" customWidth="1"/>
    <col min="15106" max="15106" width="18.5703125" customWidth="1"/>
    <col min="15107" max="15107" width="16.140625" customWidth="1"/>
    <col min="15108" max="15108" width="18.42578125" bestFit="1" customWidth="1"/>
    <col min="15109" max="15109" width="25.28515625" bestFit="1" customWidth="1"/>
    <col min="15349" max="15349" width="4.85546875" customWidth="1"/>
    <col min="15350" max="15350" width="26.5703125" customWidth="1"/>
    <col min="15351" max="15351" width="11.28515625" bestFit="1" customWidth="1"/>
    <col min="15352" max="15352" width="80.5703125" customWidth="1"/>
    <col min="15353" max="15353" width="18" customWidth="1"/>
    <col min="15354" max="15354" width="19.42578125" customWidth="1"/>
    <col min="15355" max="15355" width="16.140625" bestFit="1" customWidth="1"/>
    <col min="15356" max="15356" width="18.28515625" customWidth="1"/>
    <col min="15357" max="15357" width="17.85546875" customWidth="1"/>
    <col min="15358" max="15358" width="16.140625" bestFit="1" customWidth="1"/>
    <col min="15359" max="15359" width="17.5703125" customWidth="1"/>
    <col min="15360" max="15360" width="19.28515625" customWidth="1"/>
    <col min="15361" max="15361" width="16.140625" bestFit="1" customWidth="1"/>
    <col min="15362" max="15362" width="18.5703125" customWidth="1"/>
    <col min="15363" max="15363" width="16.140625" customWidth="1"/>
    <col min="15364" max="15364" width="18.42578125" bestFit="1" customWidth="1"/>
    <col min="15365" max="15365" width="25.28515625" bestFit="1" customWidth="1"/>
    <col min="15605" max="15605" width="4.85546875" customWidth="1"/>
    <col min="15606" max="15606" width="26.5703125" customWidth="1"/>
    <col min="15607" max="15607" width="11.28515625" bestFit="1" customWidth="1"/>
    <col min="15608" max="15608" width="80.5703125" customWidth="1"/>
    <col min="15609" max="15609" width="18" customWidth="1"/>
    <col min="15610" max="15610" width="19.42578125" customWidth="1"/>
    <col min="15611" max="15611" width="16.140625" bestFit="1" customWidth="1"/>
    <col min="15612" max="15612" width="18.28515625" customWidth="1"/>
    <col min="15613" max="15613" width="17.85546875" customWidth="1"/>
    <col min="15614" max="15614" width="16.140625" bestFit="1" customWidth="1"/>
    <col min="15615" max="15615" width="17.5703125" customWidth="1"/>
    <col min="15616" max="15616" width="19.28515625" customWidth="1"/>
    <col min="15617" max="15617" width="16.140625" bestFit="1" customWidth="1"/>
    <col min="15618" max="15618" width="18.5703125" customWidth="1"/>
    <col min="15619" max="15619" width="16.140625" customWidth="1"/>
    <col min="15620" max="15620" width="18.42578125" bestFit="1" customWidth="1"/>
    <col min="15621" max="15621" width="25.28515625" bestFit="1" customWidth="1"/>
    <col min="15861" max="15861" width="4.85546875" customWidth="1"/>
    <col min="15862" max="15862" width="26.5703125" customWidth="1"/>
    <col min="15863" max="15863" width="11.28515625" bestFit="1" customWidth="1"/>
    <col min="15864" max="15864" width="80.5703125" customWidth="1"/>
    <col min="15865" max="15865" width="18" customWidth="1"/>
    <col min="15866" max="15866" width="19.42578125" customWidth="1"/>
    <col min="15867" max="15867" width="16.140625" bestFit="1" customWidth="1"/>
    <col min="15868" max="15868" width="18.28515625" customWidth="1"/>
    <col min="15869" max="15869" width="17.85546875" customWidth="1"/>
    <col min="15870" max="15870" width="16.140625" bestFit="1" customWidth="1"/>
    <col min="15871" max="15871" width="17.5703125" customWidth="1"/>
    <col min="15872" max="15872" width="19.28515625" customWidth="1"/>
    <col min="15873" max="15873" width="16.140625" bestFit="1" customWidth="1"/>
    <col min="15874" max="15874" width="18.5703125" customWidth="1"/>
    <col min="15875" max="15875" width="16.140625" customWidth="1"/>
    <col min="15876" max="15876" width="18.42578125" bestFit="1" customWidth="1"/>
    <col min="15877" max="15877" width="25.28515625" bestFit="1" customWidth="1"/>
    <col min="16117" max="16117" width="4.85546875" customWidth="1"/>
    <col min="16118" max="16118" width="26.5703125" customWidth="1"/>
    <col min="16119" max="16119" width="11.28515625" bestFit="1" customWidth="1"/>
    <col min="16120" max="16120" width="80.5703125" customWidth="1"/>
    <col min="16121" max="16121" width="18" customWidth="1"/>
    <col min="16122" max="16122" width="19.42578125" customWidth="1"/>
    <col min="16123" max="16123" width="16.140625" bestFit="1" customWidth="1"/>
    <col min="16124" max="16124" width="18.28515625" customWidth="1"/>
    <col min="16125" max="16125" width="17.85546875" customWidth="1"/>
    <col min="16126" max="16126" width="16.140625" bestFit="1" customWidth="1"/>
    <col min="16127" max="16127" width="17.5703125" customWidth="1"/>
    <col min="16128" max="16128" width="19.28515625" customWidth="1"/>
    <col min="16129" max="16129" width="16.140625" bestFit="1" customWidth="1"/>
    <col min="16130" max="16130" width="18.5703125" customWidth="1"/>
    <col min="16131" max="16131" width="16.140625" customWidth="1"/>
    <col min="16132" max="16132" width="18.42578125" bestFit="1" customWidth="1"/>
    <col min="16133" max="16133" width="25.28515625" bestFit="1" customWidth="1"/>
  </cols>
  <sheetData>
    <row r="1" spans="1:23" ht="15" customHeight="1">
      <c r="B1" s="22"/>
      <c r="C1" s="5"/>
      <c r="D1" s="5"/>
      <c r="E1" s="5"/>
      <c r="F1" s="5"/>
      <c r="G1" s="5"/>
      <c r="H1" s="5"/>
      <c r="I1" s="5"/>
      <c r="J1" s="5"/>
      <c r="K1" s="5"/>
      <c r="L1" s="5"/>
      <c r="M1" s="5"/>
      <c r="N1" s="5"/>
      <c r="O1" s="5"/>
      <c r="P1" s="5"/>
      <c r="Q1" s="5"/>
      <c r="R1" s="5"/>
      <c r="S1" s="5"/>
      <c r="T1" s="5"/>
      <c r="U1" s="5"/>
      <c r="V1" s="5"/>
      <c r="W1" s="5"/>
    </row>
    <row r="2" spans="1:23" ht="18.75">
      <c r="B2" s="22"/>
      <c r="C2" s="5"/>
      <c r="D2" s="5"/>
      <c r="E2" s="5"/>
      <c r="F2" s="5"/>
      <c r="G2" s="5"/>
      <c r="H2" s="5"/>
      <c r="I2" s="5"/>
      <c r="J2" s="2"/>
      <c r="K2" s="5"/>
      <c r="L2" s="5"/>
      <c r="M2" s="5"/>
      <c r="N2" s="255" t="s">
        <v>0</v>
      </c>
      <c r="O2" s="255"/>
      <c r="P2" s="255"/>
      <c r="Q2" s="255"/>
      <c r="R2" s="255"/>
      <c r="S2" s="255"/>
      <c r="T2" s="255"/>
      <c r="U2" s="255"/>
      <c r="V2" s="255"/>
      <c r="W2" s="216"/>
    </row>
    <row r="3" spans="1:23" ht="33" customHeight="1">
      <c r="B3" s="22"/>
      <c r="C3" s="5"/>
      <c r="D3" s="5"/>
      <c r="E3" s="5"/>
      <c r="F3" s="5"/>
      <c r="G3" s="5"/>
      <c r="H3" s="5"/>
      <c r="I3" s="5"/>
      <c r="J3" s="2"/>
      <c r="K3" s="5"/>
      <c r="L3" s="5"/>
      <c r="M3" s="5"/>
      <c r="N3" s="255" t="s">
        <v>44</v>
      </c>
      <c r="O3" s="255"/>
      <c r="P3" s="255"/>
      <c r="Q3" s="255"/>
      <c r="R3" s="255"/>
      <c r="S3" s="255"/>
      <c r="T3" s="255"/>
      <c r="U3" s="255"/>
      <c r="V3" s="255"/>
      <c r="W3" s="216"/>
    </row>
    <row r="4" spans="1:23" ht="30" customHeight="1">
      <c r="B4" s="22"/>
      <c r="C4" s="5"/>
      <c r="D4" s="5"/>
      <c r="E4" s="5"/>
      <c r="F4" s="5"/>
      <c r="G4" s="5"/>
      <c r="H4" s="5"/>
      <c r="I4" s="5"/>
      <c r="J4" s="2"/>
      <c r="K4" s="5"/>
      <c r="L4" s="5"/>
      <c r="M4" s="5"/>
      <c r="N4" s="255" t="s">
        <v>45</v>
      </c>
      <c r="O4" s="255"/>
      <c r="P4" s="255"/>
      <c r="Q4" s="255"/>
      <c r="R4" s="255"/>
      <c r="S4" s="255"/>
      <c r="T4" s="255"/>
      <c r="U4" s="255"/>
      <c r="V4" s="255"/>
      <c r="W4" s="216"/>
    </row>
    <row r="5" spans="1:23" ht="39" customHeight="1">
      <c r="B5" s="22"/>
      <c r="C5" s="5"/>
      <c r="D5" s="5"/>
      <c r="E5" s="5"/>
      <c r="F5" s="5"/>
      <c r="G5" s="5"/>
      <c r="H5" s="62"/>
      <c r="I5" s="62"/>
      <c r="J5" s="74"/>
      <c r="K5" s="5"/>
      <c r="L5" s="5"/>
      <c r="M5" s="5"/>
      <c r="N5" s="256" t="s">
        <v>46</v>
      </c>
      <c r="O5" s="256"/>
      <c r="P5" s="256"/>
      <c r="Q5" s="256"/>
      <c r="R5" s="256"/>
      <c r="S5" s="256"/>
      <c r="T5" s="256"/>
      <c r="U5" s="256"/>
      <c r="V5" s="256"/>
      <c r="W5" s="217"/>
    </row>
    <row r="6" spans="1:23" ht="31.15" customHeight="1">
      <c r="B6" s="22"/>
      <c r="C6" s="5"/>
      <c r="D6" s="5"/>
      <c r="E6" s="5"/>
      <c r="F6" s="5"/>
      <c r="G6" s="5"/>
      <c r="H6" s="5"/>
      <c r="I6" s="5"/>
      <c r="J6" s="5"/>
      <c r="K6" s="5"/>
      <c r="L6" s="69"/>
      <c r="M6" s="5"/>
      <c r="N6" s="5"/>
      <c r="O6" s="5"/>
      <c r="P6" s="5"/>
      <c r="Q6" s="5"/>
      <c r="R6" s="5"/>
      <c r="S6" s="5"/>
      <c r="T6" s="5"/>
      <c r="U6" s="232" t="s">
        <v>43</v>
      </c>
      <c r="V6" s="232"/>
      <c r="W6" s="5"/>
    </row>
    <row r="7" spans="1:23" ht="30.6" customHeight="1">
      <c r="B7" s="254" t="s">
        <v>188</v>
      </c>
      <c r="C7" s="254"/>
      <c r="D7" s="254"/>
      <c r="E7" s="254"/>
      <c r="F7" s="254"/>
      <c r="G7" s="254"/>
      <c r="H7" s="254"/>
      <c r="I7" s="254"/>
      <c r="J7" s="254"/>
      <c r="K7" s="254"/>
      <c r="L7" s="254"/>
      <c r="M7" s="254"/>
      <c r="N7" s="254"/>
      <c r="O7" s="254"/>
      <c r="P7" s="254"/>
      <c r="Q7" s="254"/>
      <c r="R7" s="254"/>
      <c r="S7" s="254"/>
      <c r="T7" s="254"/>
      <c r="U7" s="254"/>
      <c r="V7" s="254"/>
      <c r="W7" s="218"/>
    </row>
    <row r="8" spans="1:23" ht="22.9" customHeight="1">
      <c r="B8" s="218"/>
      <c r="C8" s="218"/>
      <c r="D8" s="218"/>
      <c r="E8" s="250" t="s">
        <v>48</v>
      </c>
      <c r="F8" s="250"/>
      <c r="G8" s="250"/>
      <c r="H8" s="250"/>
      <c r="I8" s="250"/>
      <c r="J8" s="218"/>
      <c r="K8" s="218"/>
      <c r="L8" s="218"/>
      <c r="M8" s="218"/>
      <c r="N8" s="218"/>
      <c r="O8" s="218"/>
      <c r="P8" s="218"/>
      <c r="Q8" s="218"/>
      <c r="R8" s="218"/>
      <c r="S8" s="218"/>
      <c r="T8" s="218"/>
      <c r="U8" s="218"/>
      <c r="V8" s="218"/>
      <c r="W8" s="218"/>
    </row>
    <row r="9" spans="1:23" ht="30.6" customHeight="1" thickBot="1">
      <c r="B9" s="22"/>
      <c r="C9" s="5"/>
      <c r="D9" s="5"/>
      <c r="E9" s="5"/>
      <c r="F9" s="5"/>
      <c r="G9" s="5"/>
      <c r="H9" s="5"/>
      <c r="I9" s="5"/>
      <c r="J9" s="5"/>
      <c r="K9" s="5"/>
      <c r="L9" s="5"/>
      <c r="M9" s="5"/>
      <c r="N9" s="5"/>
      <c r="O9" s="5"/>
      <c r="P9" s="5"/>
      <c r="Q9" s="5"/>
      <c r="R9" s="5"/>
      <c r="S9" s="5"/>
      <c r="T9" s="5"/>
      <c r="U9" s="5"/>
      <c r="V9" s="5"/>
      <c r="W9" s="5"/>
    </row>
    <row r="10" spans="1:23" ht="37.15" customHeight="1">
      <c r="A10" s="251" t="s">
        <v>202</v>
      </c>
      <c r="B10" s="251" t="s">
        <v>1</v>
      </c>
      <c r="C10" s="251" t="s">
        <v>2</v>
      </c>
      <c r="D10" s="244" t="s">
        <v>68</v>
      </c>
      <c r="E10" s="245"/>
      <c r="F10" s="245"/>
      <c r="G10" s="246"/>
      <c r="H10" s="244" t="s">
        <v>99</v>
      </c>
      <c r="I10" s="245"/>
      <c r="J10" s="245"/>
      <c r="K10" s="246"/>
      <c r="L10" s="244" t="s">
        <v>100</v>
      </c>
      <c r="M10" s="245"/>
      <c r="N10" s="245"/>
      <c r="O10" s="246"/>
      <c r="P10" s="244" t="s">
        <v>114</v>
      </c>
      <c r="Q10" s="245"/>
      <c r="R10" s="245"/>
      <c r="S10" s="246"/>
      <c r="T10" s="247" t="s">
        <v>3</v>
      </c>
      <c r="U10" s="248"/>
      <c r="V10" s="248"/>
      <c r="W10" s="249"/>
    </row>
    <row r="11" spans="1:23" ht="18.75" customHeight="1">
      <c r="A11" s="252"/>
      <c r="B11" s="252"/>
      <c r="C11" s="252"/>
      <c r="D11" s="233" t="s">
        <v>41</v>
      </c>
      <c r="E11" s="235" t="s">
        <v>32</v>
      </c>
      <c r="F11" s="235" t="s">
        <v>40</v>
      </c>
      <c r="G11" s="241" t="s">
        <v>60</v>
      </c>
      <c r="H11" s="233" t="s">
        <v>42</v>
      </c>
      <c r="I11" s="235" t="s">
        <v>32</v>
      </c>
      <c r="J11" s="235" t="s">
        <v>40</v>
      </c>
      <c r="K11" s="241" t="s">
        <v>60</v>
      </c>
      <c r="L11" s="233" t="s">
        <v>150</v>
      </c>
      <c r="M11" s="235" t="s">
        <v>32</v>
      </c>
      <c r="N11" s="235" t="s">
        <v>40</v>
      </c>
      <c r="O11" s="241" t="s">
        <v>60</v>
      </c>
      <c r="P11" s="233" t="s">
        <v>150</v>
      </c>
      <c r="Q11" s="235" t="s">
        <v>32</v>
      </c>
      <c r="R11" s="235" t="s">
        <v>40</v>
      </c>
      <c r="S11" s="241" t="s">
        <v>60</v>
      </c>
      <c r="T11" s="233" t="s">
        <v>42</v>
      </c>
      <c r="U11" s="235" t="s">
        <v>32</v>
      </c>
      <c r="V11" s="235" t="s">
        <v>40</v>
      </c>
      <c r="W11" s="241" t="s">
        <v>60</v>
      </c>
    </row>
    <row r="12" spans="1:23" ht="15" customHeight="1">
      <c r="A12" s="252"/>
      <c r="B12" s="252"/>
      <c r="C12" s="252"/>
      <c r="D12" s="233"/>
      <c r="E12" s="235"/>
      <c r="F12" s="235"/>
      <c r="G12" s="241"/>
      <c r="H12" s="233"/>
      <c r="I12" s="235"/>
      <c r="J12" s="235"/>
      <c r="K12" s="241"/>
      <c r="L12" s="233"/>
      <c r="M12" s="235"/>
      <c r="N12" s="235"/>
      <c r="O12" s="241"/>
      <c r="P12" s="233"/>
      <c r="Q12" s="235"/>
      <c r="R12" s="235"/>
      <c r="S12" s="241"/>
      <c r="T12" s="233"/>
      <c r="U12" s="235"/>
      <c r="V12" s="235"/>
      <c r="W12" s="241"/>
    </row>
    <row r="13" spans="1:23" ht="15" customHeight="1">
      <c r="A13" s="252"/>
      <c r="B13" s="252"/>
      <c r="C13" s="252"/>
      <c r="D13" s="233"/>
      <c r="E13" s="235"/>
      <c r="F13" s="235"/>
      <c r="G13" s="241"/>
      <c r="H13" s="233"/>
      <c r="I13" s="235"/>
      <c r="J13" s="235"/>
      <c r="K13" s="241"/>
      <c r="L13" s="233"/>
      <c r="M13" s="235"/>
      <c r="N13" s="235"/>
      <c r="O13" s="241"/>
      <c r="P13" s="233"/>
      <c r="Q13" s="235"/>
      <c r="R13" s="235"/>
      <c r="S13" s="241"/>
      <c r="T13" s="233"/>
      <c r="U13" s="235"/>
      <c r="V13" s="235"/>
      <c r="W13" s="241"/>
    </row>
    <row r="14" spans="1:23" ht="24.75" customHeight="1" thickBot="1">
      <c r="A14" s="253"/>
      <c r="B14" s="253"/>
      <c r="C14" s="253"/>
      <c r="D14" s="234"/>
      <c r="E14" s="236"/>
      <c r="F14" s="236"/>
      <c r="G14" s="242"/>
      <c r="H14" s="234"/>
      <c r="I14" s="236"/>
      <c r="J14" s="236"/>
      <c r="K14" s="242"/>
      <c r="L14" s="234"/>
      <c r="M14" s="236"/>
      <c r="N14" s="236"/>
      <c r="O14" s="242"/>
      <c r="P14" s="234"/>
      <c r="Q14" s="236"/>
      <c r="R14" s="236"/>
      <c r="S14" s="242"/>
      <c r="T14" s="234"/>
      <c r="U14" s="236"/>
      <c r="V14" s="236"/>
      <c r="W14" s="242"/>
    </row>
    <row r="15" spans="1:23" ht="24.75" customHeight="1" collapsed="1" thickBot="1">
      <c r="A15" s="63">
        <v>1</v>
      </c>
      <c r="B15" s="63">
        <v>1</v>
      </c>
      <c r="C15" s="64" t="s">
        <v>191</v>
      </c>
      <c r="D15" s="90"/>
      <c r="E15" s="102"/>
      <c r="F15" s="102">
        <f t="shared" ref="F15:G15" si="0">F16+F17+F18+F19+F20+F21+F22+F23+F24+F25+F26+F27</f>
        <v>28067.912711864406</v>
      </c>
      <c r="G15" s="126">
        <f t="shared" si="0"/>
        <v>33120.137000000002</v>
      </c>
      <c r="H15" s="127"/>
      <c r="I15" s="102"/>
      <c r="J15" s="102">
        <f t="shared" ref="J15:K15" si="1">J16+J17+J18+J19+J20+J21+J22+J23+J24+J25+J26+J27</f>
        <v>27709.505180746841</v>
      </c>
      <c r="K15" s="126">
        <f t="shared" si="1"/>
        <v>32697.216113281276</v>
      </c>
      <c r="L15" s="127"/>
      <c r="M15" s="102"/>
      <c r="N15" s="102"/>
      <c r="O15" s="128"/>
      <c r="P15" s="129"/>
      <c r="Q15" s="102"/>
      <c r="R15" s="102"/>
      <c r="S15" s="126"/>
      <c r="T15" s="129"/>
      <c r="U15" s="65"/>
      <c r="V15" s="102">
        <f t="shared" ref="T15:W29" si="2">F15+J15+N15+R15</f>
        <v>55777.417892611251</v>
      </c>
      <c r="W15" s="126">
        <f t="shared" si="2"/>
        <v>65817.353113281279</v>
      </c>
    </row>
    <row r="16" spans="1:23" s="59" customFormat="1" ht="31.5">
      <c r="A16" s="138" t="s">
        <v>220</v>
      </c>
      <c r="B16" s="138" t="s">
        <v>132</v>
      </c>
      <c r="C16" s="139" t="s">
        <v>229</v>
      </c>
      <c r="D16" s="140">
        <v>228</v>
      </c>
      <c r="E16" s="141">
        <f>50.351*1.048*1.18</f>
        <v>62.266060639999999</v>
      </c>
      <c r="F16" s="142">
        <f>G16/1.18</f>
        <v>12031.069344000001</v>
      </c>
      <c r="G16" s="143">
        <f>E16*D16</f>
        <v>14196.66182592</v>
      </c>
      <c r="H16" s="144"/>
      <c r="I16" s="145"/>
      <c r="J16" s="145"/>
      <c r="K16" s="146"/>
      <c r="L16" s="144"/>
      <c r="M16" s="145"/>
      <c r="N16" s="145"/>
      <c r="O16" s="146"/>
      <c r="P16" s="147"/>
      <c r="Q16" s="145"/>
      <c r="R16" s="145"/>
      <c r="S16" s="148"/>
      <c r="T16" s="147">
        <f t="shared" ref="T16:T27" si="3">D16+H16+L16+P16</f>
        <v>228</v>
      </c>
      <c r="U16" s="149"/>
      <c r="V16" s="145">
        <f t="shared" si="2"/>
        <v>12031.069344000001</v>
      </c>
      <c r="W16" s="146">
        <f t="shared" si="2"/>
        <v>14196.66182592</v>
      </c>
    </row>
    <row r="17" spans="1:23" s="59" customFormat="1" ht="15.75">
      <c r="A17" s="150" t="s">
        <v>221</v>
      </c>
      <c r="B17" s="150" t="s">
        <v>118</v>
      </c>
      <c r="C17" s="151" t="s">
        <v>230</v>
      </c>
      <c r="D17" s="88">
        <v>276</v>
      </c>
      <c r="E17" s="152">
        <f>41.922*1.048*1.18</f>
        <v>51.842422079999992</v>
      </c>
      <c r="F17" s="99">
        <f>G17/1.18</f>
        <v>12125.854655999998</v>
      </c>
      <c r="G17" s="109">
        <f>E17*D17</f>
        <v>14308.508494079997</v>
      </c>
      <c r="H17" s="153"/>
      <c r="I17" s="99"/>
      <c r="J17" s="99"/>
      <c r="K17" s="109"/>
      <c r="L17" s="154"/>
      <c r="M17" s="99"/>
      <c r="N17" s="99"/>
      <c r="O17" s="109"/>
      <c r="P17" s="154"/>
      <c r="Q17" s="99"/>
      <c r="R17" s="99"/>
      <c r="S17" s="155"/>
      <c r="T17" s="156">
        <f t="shared" si="3"/>
        <v>276</v>
      </c>
      <c r="U17" s="157"/>
      <c r="V17" s="99">
        <f t="shared" si="2"/>
        <v>12125.854655999998</v>
      </c>
      <c r="W17" s="109">
        <f t="shared" si="2"/>
        <v>14308.508494079997</v>
      </c>
    </row>
    <row r="18" spans="1:23" s="59" customFormat="1" ht="15.75">
      <c r="A18" s="150" t="s">
        <v>222</v>
      </c>
      <c r="B18" s="150" t="s">
        <v>119</v>
      </c>
      <c r="C18" s="151" t="s">
        <v>231</v>
      </c>
      <c r="D18" s="88"/>
      <c r="E18" s="152"/>
      <c r="F18" s="99"/>
      <c r="G18" s="109"/>
      <c r="H18" s="158">
        <v>312</v>
      </c>
      <c r="I18" s="152">
        <f>39.922*1.18*1.048*1.041</f>
        <v>51.39327690527999</v>
      </c>
      <c r="J18" s="99">
        <f>K18/1.18</f>
        <v>13588.730842751998</v>
      </c>
      <c r="K18" s="109">
        <f>I18*H18</f>
        <v>16034.702394447357</v>
      </c>
      <c r="L18" s="154"/>
      <c r="M18" s="99"/>
      <c r="N18" s="99"/>
      <c r="O18" s="109"/>
      <c r="P18" s="154"/>
      <c r="Q18" s="99"/>
      <c r="R18" s="99"/>
      <c r="S18" s="155"/>
      <c r="T18" s="156">
        <f t="shared" si="3"/>
        <v>312</v>
      </c>
      <c r="U18" s="157"/>
      <c r="V18" s="99">
        <f t="shared" si="2"/>
        <v>13588.730842751998</v>
      </c>
      <c r="W18" s="109">
        <f t="shared" si="2"/>
        <v>16034.702394447357</v>
      </c>
    </row>
    <row r="19" spans="1:23" s="59" customFormat="1" ht="31.5">
      <c r="A19" s="75" t="s">
        <v>223</v>
      </c>
      <c r="B19" s="75" t="s">
        <v>120</v>
      </c>
      <c r="C19" s="151" t="s">
        <v>232</v>
      </c>
      <c r="D19" s="159"/>
      <c r="E19" s="104"/>
      <c r="F19" s="113"/>
      <c r="G19" s="114"/>
      <c r="H19" s="93">
        <v>288</v>
      </c>
      <c r="I19" s="104">
        <f>40.741*1.048*1.041*1.18</f>
        <v>52.447610199839993</v>
      </c>
      <c r="J19" s="113">
        <f>K19/1.18</f>
        <v>12800.772658943999</v>
      </c>
      <c r="K19" s="114">
        <f>I19*H19</f>
        <v>15104.911737553917</v>
      </c>
      <c r="L19" s="160"/>
      <c r="M19" s="113"/>
      <c r="N19" s="113"/>
      <c r="O19" s="114"/>
      <c r="P19" s="160"/>
      <c r="Q19" s="113"/>
      <c r="R19" s="113"/>
      <c r="S19" s="161"/>
      <c r="T19" s="96">
        <f t="shared" si="3"/>
        <v>288</v>
      </c>
      <c r="U19" s="77"/>
      <c r="V19" s="113">
        <f t="shared" si="2"/>
        <v>12800.772658943999</v>
      </c>
      <c r="W19" s="114">
        <f t="shared" si="2"/>
        <v>15104.911737553917</v>
      </c>
    </row>
    <row r="20" spans="1:23" s="60" customFormat="1" ht="15.75">
      <c r="A20" s="150" t="s">
        <v>224</v>
      </c>
      <c r="B20" s="150" t="s">
        <v>121</v>
      </c>
      <c r="C20" s="162" t="s">
        <v>107</v>
      </c>
      <c r="D20" s="88">
        <v>1</v>
      </c>
      <c r="E20" s="152">
        <f>180000/1000*1.18*104.8%</f>
        <v>222.59519999999998</v>
      </c>
      <c r="F20" s="99">
        <f>G20/1.18</f>
        <v>188.64</v>
      </c>
      <c r="G20" s="109">
        <f>D20*E20</f>
        <v>222.59519999999998</v>
      </c>
      <c r="H20" s="153"/>
      <c r="I20" s="99"/>
      <c r="J20" s="99"/>
      <c r="K20" s="155"/>
      <c r="L20" s="154"/>
      <c r="M20" s="99"/>
      <c r="N20" s="99"/>
      <c r="O20" s="109"/>
      <c r="P20" s="153"/>
      <c r="Q20" s="99"/>
      <c r="R20" s="99"/>
      <c r="S20" s="109"/>
      <c r="T20" s="156">
        <f t="shared" si="3"/>
        <v>1</v>
      </c>
      <c r="U20" s="157"/>
      <c r="V20" s="99">
        <f t="shared" si="2"/>
        <v>188.64</v>
      </c>
      <c r="W20" s="109">
        <f t="shared" si="2"/>
        <v>222.59519999999998</v>
      </c>
    </row>
    <row r="21" spans="1:23" s="60" customFormat="1" ht="15.75">
      <c r="A21" s="150" t="s">
        <v>225</v>
      </c>
      <c r="B21" s="150" t="s">
        <v>122</v>
      </c>
      <c r="C21" s="162" t="s">
        <v>108</v>
      </c>
      <c r="D21" s="88">
        <v>1</v>
      </c>
      <c r="E21" s="152">
        <f>209000/1000*1.18*104.8%</f>
        <v>258.45776000000001</v>
      </c>
      <c r="F21" s="99">
        <f>G21/1.18</f>
        <v>219.03200000000001</v>
      </c>
      <c r="G21" s="109">
        <f>D21*E21</f>
        <v>258.45776000000001</v>
      </c>
      <c r="H21" s="153"/>
      <c r="I21" s="99"/>
      <c r="J21" s="99"/>
      <c r="K21" s="155"/>
      <c r="L21" s="154"/>
      <c r="M21" s="99"/>
      <c r="N21" s="99"/>
      <c r="O21" s="109"/>
      <c r="P21" s="153"/>
      <c r="Q21" s="99"/>
      <c r="R21" s="99"/>
      <c r="S21" s="109"/>
      <c r="T21" s="156">
        <f t="shared" si="3"/>
        <v>1</v>
      </c>
      <c r="U21" s="157"/>
      <c r="V21" s="99">
        <f t="shared" si="2"/>
        <v>219.03200000000001</v>
      </c>
      <c r="W21" s="109">
        <f t="shared" si="2"/>
        <v>258.45776000000001</v>
      </c>
    </row>
    <row r="22" spans="1:23" s="60" customFormat="1" ht="15.75">
      <c r="A22" s="150" t="s">
        <v>226</v>
      </c>
      <c r="B22" s="150" t="s">
        <v>127</v>
      </c>
      <c r="C22" s="162" t="s">
        <v>194</v>
      </c>
      <c r="D22" s="88"/>
      <c r="E22" s="152"/>
      <c r="F22" s="99"/>
      <c r="G22" s="109"/>
      <c r="H22" s="153">
        <v>1</v>
      </c>
      <c r="I22" s="99">
        <f>231000/1000*1.18*104.8%*104.1%</f>
        <v>297.37605743999995</v>
      </c>
      <c r="J22" s="99">
        <f>K22/1.18</f>
        <v>252.01360799999998</v>
      </c>
      <c r="K22" s="155">
        <f t="shared" ref="K22:K23" si="4">H22*I22</f>
        <v>297.37605743999995</v>
      </c>
      <c r="L22" s="154"/>
      <c r="M22" s="99"/>
      <c r="N22" s="99"/>
      <c r="O22" s="109"/>
      <c r="P22" s="153"/>
      <c r="Q22" s="99"/>
      <c r="R22" s="99"/>
      <c r="S22" s="109"/>
      <c r="T22" s="156">
        <f t="shared" si="3"/>
        <v>1</v>
      </c>
      <c r="U22" s="157"/>
      <c r="V22" s="99">
        <f t="shared" si="2"/>
        <v>252.01360799999998</v>
      </c>
      <c r="W22" s="109">
        <f t="shared" si="2"/>
        <v>297.37605743999995</v>
      </c>
    </row>
    <row r="23" spans="1:23" s="60" customFormat="1" ht="15.75">
      <c r="A23" s="150" t="s">
        <v>227</v>
      </c>
      <c r="B23" s="150" t="s">
        <v>128</v>
      </c>
      <c r="C23" s="162" t="s">
        <v>109</v>
      </c>
      <c r="D23" s="88"/>
      <c r="E23" s="152"/>
      <c r="F23" s="99"/>
      <c r="G23" s="109"/>
      <c r="H23" s="153">
        <v>1</v>
      </c>
      <c r="I23" s="99">
        <f>216000/1000*1.18*104.8%*104.1%</f>
        <v>278.06592383999998</v>
      </c>
      <c r="J23" s="99">
        <f>K23/1.18</f>
        <v>235.64908800000001</v>
      </c>
      <c r="K23" s="155">
        <f t="shared" si="4"/>
        <v>278.06592383999998</v>
      </c>
      <c r="L23" s="154"/>
      <c r="M23" s="99"/>
      <c r="N23" s="99"/>
      <c r="O23" s="109"/>
      <c r="P23" s="153"/>
      <c r="Q23" s="99"/>
      <c r="R23" s="99"/>
      <c r="S23" s="109"/>
      <c r="T23" s="156">
        <f t="shared" si="3"/>
        <v>1</v>
      </c>
      <c r="U23" s="157"/>
      <c r="V23" s="99">
        <f t="shared" si="2"/>
        <v>235.64908800000001</v>
      </c>
      <c r="W23" s="109">
        <f t="shared" si="2"/>
        <v>278.06592383999998</v>
      </c>
    </row>
    <row r="24" spans="1:23" s="226" customFormat="1" ht="15.75">
      <c r="A24" s="150" t="s">
        <v>228</v>
      </c>
      <c r="B24" s="150" t="s">
        <v>193</v>
      </c>
      <c r="C24" s="162" t="s">
        <v>262</v>
      </c>
      <c r="D24" s="88">
        <v>14</v>
      </c>
      <c r="E24" s="152">
        <v>65.69</v>
      </c>
      <c r="F24" s="99">
        <f>G24/1.18</f>
        <v>779.37288135593224</v>
      </c>
      <c r="G24" s="109">
        <f>E24*D24</f>
        <v>919.66</v>
      </c>
      <c r="H24" s="153">
        <v>14</v>
      </c>
      <c r="I24" s="99">
        <v>65.69</v>
      </c>
      <c r="J24" s="99">
        <f>K24/1.18</f>
        <v>779.37288135593224</v>
      </c>
      <c r="K24" s="109">
        <f>I24*H24</f>
        <v>919.66</v>
      </c>
      <c r="L24" s="163"/>
      <c r="M24" s="101"/>
      <c r="N24" s="101"/>
      <c r="O24" s="110"/>
      <c r="P24" s="163"/>
      <c r="Q24" s="101"/>
      <c r="R24" s="101"/>
      <c r="S24" s="110"/>
      <c r="T24" s="156">
        <f t="shared" si="3"/>
        <v>28</v>
      </c>
      <c r="U24" s="157"/>
      <c r="V24" s="99">
        <f t="shared" si="2"/>
        <v>1558.7457627118645</v>
      </c>
      <c r="W24" s="109">
        <f t="shared" si="2"/>
        <v>1839.32</v>
      </c>
    </row>
    <row r="25" spans="1:23" s="227" customFormat="1" ht="15.75">
      <c r="A25" s="150" t="s">
        <v>203</v>
      </c>
      <c r="B25" s="150" t="s">
        <v>133</v>
      </c>
      <c r="C25" s="162" t="s">
        <v>123</v>
      </c>
      <c r="D25" s="88">
        <v>1</v>
      </c>
      <c r="E25" s="152">
        <v>2094.82672</v>
      </c>
      <c r="F25" s="99">
        <f>G25/1.18</f>
        <v>1775.2768813559323</v>
      </c>
      <c r="G25" s="109">
        <f>D25*E25</f>
        <v>2094.82672</v>
      </c>
      <c r="H25" s="153"/>
      <c r="I25" s="99"/>
      <c r="J25" s="99"/>
      <c r="K25" s="155"/>
      <c r="L25" s="154"/>
      <c r="M25" s="99"/>
      <c r="N25" s="99"/>
      <c r="O25" s="109"/>
      <c r="P25" s="153"/>
      <c r="Q25" s="99"/>
      <c r="R25" s="99"/>
      <c r="S25" s="109"/>
      <c r="T25" s="156">
        <f t="shared" si="3"/>
        <v>1</v>
      </c>
      <c r="U25" s="157"/>
      <c r="V25" s="99">
        <f t="shared" si="2"/>
        <v>1775.2768813559323</v>
      </c>
      <c r="W25" s="109">
        <f t="shared" si="2"/>
        <v>2094.82672</v>
      </c>
    </row>
    <row r="26" spans="1:23" s="227" customFormat="1" ht="27" customHeight="1">
      <c r="A26" s="150" t="s">
        <v>204</v>
      </c>
      <c r="B26" s="150" t="s">
        <v>130</v>
      </c>
      <c r="C26" s="162" t="s">
        <v>245</v>
      </c>
      <c r="D26" s="88">
        <v>1</v>
      </c>
      <c r="E26" s="152">
        <v>494.42700000000002</v>
      </c>
      <c r="F26" s="99">
        <f>G26/1.18</f>
        <v>419.00593220338988</v>
      </c>
      <c r="G26" s="109">
        <f>D26*E26</f>
        <v>494.42700000000002</v>
      </c>
      <c r="H26" s="153"/>
      <c r="I26" s="99"/>
      <c r="J26" s="99"/>
      <c r="K26" s="155"/>
      <c r="L26" s="154"/>
      <c r="M26" s="99"/>
      <c r="N26" s="99"/>
      <c r="O26" s="109"/>
      <c r="P26" s="153"/>
      <c r="Q26" s="99"/>
      <c r="R26" s="99"/>
      <c r="S26" s="109"/>
      <c r="T26" s="156">
        <f t="shared" si="3"/>
        <v>1</v>
      </c>
      <c r="U26" s="157"/>
      <c r="V26" s="99">
        <f t="shared" si="2"/>
        <v>419.00593220338988</v>
      </c>
      <c r="W26" s="109">
        <f t="shared" si="2"/>
        <v>494.42700000000002</v>
      </c>
    </row>
    <row r="27" spans="1:23" s="228" customFormat="1" ht="30" customHeight="1" thickBot="1">
      <c r="A27" s="169" t="s">
        <v>205</v>
      </c>
      <c r="B27" s="169" t="s">
        <v>131</v>
      </c>
      <c r="C27" s="170" t="s">
        <v>115</v>
      </c>
      <c r="D27" s="88">
        <v>2</v>
      </c>
      <c r="E27" s="152">
        <f>625/2</f>
        <v>312.5</v>
      </c>
      <c r="F27" s="99">
        <f>G27/1.18</f>
        <v>529.66101694915255</v>
      </c>
      <c r="G27" s="109">
        <f t="shared" ref="G27" si="5">D27*E27</f>
        <v>625</v>
      </c>
      <c r="H27" s="167">
        <v>2</v>
      </c>
      <c r="I27" s="142">
        <f>62.5/2</f>
        <v>31.25</v>
      </c>
      <c r="J27" s="142">
        <f>K27/1.18</f>
        <v>52.96610169491526</v>
      </c>
      <c r="K27" s="168">
        <f>H27*I27</f>
        <v>62.5</v>
      </c>
      <c r="L27" s="154"/>
      <c r="M27" s="99"/>
      <c r="N27" s="99"/>
      <c r="O27" s="109"/>
      <c r="P27" s="153"/>
      <c r="Q27" s="99"/>
      <c r="R27" s="99"/>
      <c r="S27" s="109"/>
      <c r="T27" s="156">
        <f t="shared" si="3"/>
        <v>4</v>
      </c>
      <c r="U27" s="157"/>
      <c r="V27" s="99">
        <f t="shared" si="2"/>
        <v>582.62711864406776</v>
      </c>
      <c r="W27" s="109">
        <f t="shared" si="2"/>
        <v>687.5</v>
      </c>
    </row>
    <row r="28" spans="1:23" s="57" customFormat="1" ht="22.5" customHeight="1" thickBot="1">
      <c r="A28" s="20" t="s">
        <v>170</v>
      </c>
      <c r="B28" s="20" t="s">
        <v>170</v>
      </c>
      <c r="C28" s="53" t="s">
        <v>187</v>
      </c>
      <c r="D28" s="87"/>
      <c r="E28" s="73"/>
      <c r="F28" s="130">
        <f t="shared" ref="F28:G28" si="6">F29+F38+F39+F40+F44+F50+F54+F56+F62+F64+F65+F66+F67</f>
        <v>8456.0497939784291</v>
      </c>
      <c r="G28" s="131">
        <f t="shared" si="6"/>
        <v>9978.1387568945465</v>
      </c>
      <c r="H28" s="132"/>
      <c r="I28" s="133"/>
      <c r="J28" s="133">
        <f t="shared" ref="J28" si="7">J29+J38+J39+J40+J44+J50+J54+J56+J62+J64+J65+J66+J67</f>
        <v>6095.2865759923607</v>
      </c>
      <c r="K28" s="133">
        <f t="shared" ref="K28" si="8">K29+K38+K39+K40+K44+K50+K54+K56+K62+K64+K65+K66+K67</f>
        <v>7192.4381596709845</v>
      </c>
      <c r="L28" s="132"/>
      <c r="M28" s="134"/>
      <c r="N28" s="133">
        <f t="shared" ref="N28" si="9">N29+N38+N39+N40+N44+N50+N54+N56+N62+N64+N65+N66+N67</f>
        <v>24263.305084745763</v>
      </c>
      <c r="O28" s="133">
        <f t="shared" ref="O28" si="10">O29+O38+O39+O40+O44+O50+O54+O56+O62+O64+O65+O66+O67</f>
        <v>28630.7</v>
      </c>
      <c r="P28" s="132"/>
      <c r="Q28" s="133"/>
      <c r="R28" s="133">
        <f t="shared" ref="R28" si="11">R29+R38+R39+R40+R44+R50+R54+R56+R62+R64+R65+R66+R67</f>
        <v>12881.355932203391</v>
      </c>
      <c r="S28" s="133">
        <f t="shared" ref="S28" si="12">S29+S38+S39+S40+S44+S50+S54+S56+S62+S64+S65+S66+S67</f>
        <v>15200</v>
      </c>
      <c r="T28" s="132"/>
      <c r="U28" s="134"/>
      <c r="V28" s="133">
        <f t="shared" si="2"/>
        <v>51695.997386919946</v>
      </c>
      <c r="W28" s="135">
        <f t="shared" si="2"/>
        <v>61001.276916565534</v>
      </c>
    </row>
    <row r="29" spans="1:23" s="59" customFormat="1" ht="15.75">
      <c r="A29" s="169" t="s">
        <v>206</v>
      </c>
      <c r="B29" s="138" t="s">
        <v>157</v>
      </c>
      <c r="C29" s="171" t="s">
        <v>67</v>
      </c>
      <c r="D29" s="172">
        <f>SUM(D30:D37)</f>
        <v>33</v>
      </c>
      <c r="E29" s="173"/>
      <c r="F29" s="145">
        <f>G29/1.18</f>
        <v>1146.1050847457627</v>
      </c>
      <c r="G29" s="146">
        <f>SUM(G30:G37)</f>
        <v>1352.404</v>
      </c>
      <c r="H29" s="144"/>
      <c r="I29" s="145"/>
      <c r="J29" s="145"/>
      <c r="K29" s="146"/>
      <c r="L29" s="147"/>
      <c r="M29" s="145"/>
      <c r="N29" s="145"/>
      <c r="O29" s="146"/>
      <c r="P29" s="147"/>
      <c r="Q29" s="145"/>
      <c r="R29" s="145"/>
      <c r="S29" s="146"/>
      <c r="T29" s="147">
        <f t="shared" si="2"/>
        <v>33</v>
      </c>
      <c r="U29" s="149"/>
      <c r="V29" s="145">
        <f t="shared" si="2"/>
        <v>1146.1050847457627</v>
      </c>
      <c r="W29" s="146">
        <f t="shared" si="2"/>
        <v>1352.404</v>
      </c>
    </row>
    <row r="30" spans="1:23" s="68" customFormat="1" ht="15.75" outlineLevel="1">
      <c r="A30" s="85"/>
      <c r="B30" s="85" t="s">
        <v>171</v>
      </c>
      <c r="C30" s="174" t="s">
        <v>69</v>
      </c>
      <c r="D30" s="175">
        <v>1</v>
      </c>
      <c r="E30" s="176">
        <f>70000/1000</f>
        <v>70</v>
      </c>
      <c r="F30" s="100">
        <f>G30/1.18</f>
        <v>59.322033898305087</v>
      </c>
      <c r="G30" s="108">
        <f>D30*E30</f>
        <v>70</v>
      </c>
      <c r="H30" s="72"/>
      <c r="I30" s="100"/>
      <c r="J30" s="100"/>
      <c r="K30" s="108"/>
      <c r="L30" s="107"/>
      <c r="M30" s="100"/>
      <c r="N30" s="100"/>
      <c r="O30" s="108"/>
      <c r="P30" s="107"/>
      <c r="Q30" s="100"/>
      <c r="R30" s="100"/>
      <c r="S30" s="108"/>
      <c r="T30" s="177">
        <f t="shared" ref="T30:T72" si="13">D30+H30+L30+P30</f>
        <v>1</v>
      </c>
      <c r="U30" s="178"/>
      <c r="V30" s="100">
        <f t="shared" ref="V30:W68" si="14">F30+J30+N30+R30</f>
        <v>59.322033898305087</v>
      </c>
      <c r="W30" s="108">
        <f t="shared" si="14"/>
        <v>70</v>
      </c>
    </row>
    <row r="31" spans="1:23" s="68" customFormat="1" ht="15.75" outlineLevel="1">
      <c r="A31" s="85"/>
      <c r="B31" s="85" t="s">
        <v>172</v>
      </c>
      <c r="C31" s="174" t="s">
        <v>70</v>
      </c>
      <c r="D31" s="175">
        <v>1</v>
      </c>
      <c r="E31" s="176">
        <f>7130/1000</f>
        <v>7.13</v>
      </c>
      <c r="F31" s="100">
        <f t="shared" ref="F31:F49" si="15">G31/1.18</f>
        <v>6.0423728813559325</v>
      </c>
      <c r="G31" s="108">
        <f t="shared" ref="G31:G37" si="16">D31*E31</f>
        <v>7.13</v>
      </c>
      <c r="H31" s="72"/>
      <c r="I31" s="100"/>
      <c r="J31" s="100"/>
      <c r="K31" s="108"/>
      <c r="L31" s="107"/>
      <c r="M31" s="100"/>
      <c r="N31" s="100"/>
      <c r="O31" s="108"/>
      <c r="P31" s="107"/>
      <c r="Q31" s="100"/>
      <c r="R31" s="100"/>
      <c r="S31" s="108"/>
      <c r="T31" s="177">
        <f t="shared" si="13"/>
        <v>1</v>
      </c>
      <c r="U31" s="178"/>
      <c r="V31" s="100">
        <f t="shared" si="14"/>
        <v>6.0423728813559325</v>
      </c>
      <c r="W31" s="108">
        <f t="shared" si="14"/>
        <v>7.13</v>
      </c>
    </row>
    <row r="32" spans="1:23" s="68" customFormat="1" ht="15.75" outlineLevel="1">
      <c r="A32" s="85"/>
      <c r="B32" s="85" t="s">
        <v>173</v>
      </c>
      <c r="C32" s="174" t="s">
        <v>71</v>
      </c>
      <c r="D32" s="175">
        <v>1</v>
      </c>
      <c r="E32" s="176">
        <f>2000/1000</f>
        <v>2</v>
      </c>
      <c r="F32" s="100">
        <f t="shared" si="15"/>
        <v>1.6949152542372883</v>
      </c>
      <c r="G32" s="108">
        <f t="shared" si="16"/>
        <v>2</v>
      </c>
      <c r="H32" s="72"/>
      <c r="I32" s="100"/>
      <c r="J32" s="100"/>
      <c r="K32" s="108"/>
      <c r="L32" s="107"/>
      <c r="M32" s="100"/>
      <c r="N32" s="100"/>
      <c r="O32" s="108"/>
      <c r="P32" s="107"/>
      <c r="Q32" s="100"/>
      <c r="R32" s="100"/>
      <c r="S32" s="108"/>
      <c r="T32" s="177">
        <f t="shared" si="13"/>
        <v>1</v>
      </c>
      <c r="U32" s="178"/>
      <c r="V32" s="100">
        <f t="shared" si="14"/>
        <v>1.6949152542372883</v>
      </c>
      <c r="W32" s="108">
        <f t="shared" si="14"/>
        <v>2</v>
      </c>
    </row>
    <row r="33" spans="1:23" s="68" customFormat="1" ht="15.75" outlineLevel="1">
      <c r="A33" s="85"/>
      <c r="B33" s="85" t="s">
        <v>174</v>
      </c>
      <c r="C33" s="174" t="s">
        <v>72</v>
      </c>
      <c r="D33" s="175">
        <v>1</v>
      </c>
      <c r="E33" s="176">
        <f>37800/1000</f>
        <v>37.799999999999997</v>
      </c>
      <c r="F33" s="100">
        <f t="shared" si="15"/>
        <v>32.033898305084747</v>
      </c>
      <c r="G33" s="108">
        <f t="shared" si="16"/>
        <v>37.799999999999997</v>
      </c>
      <c r="H33" s="72"/>
      <c r="I33" s="100"/>
      <c r="J33" s="100"/>
      <c r="K33" s="108"/>
      <c r="L33" s="107"/>
      <c r="M33" s="100"/>
      <c r="N33" s="100"/>
      <c r="O33" s="108"/>
      <c r="P33" s="107"/>
      <c r="Q33" s="100"/>
      <c r="R33" s="100"/>
      <c r="S33" s="108"/>
      <c r="T33" s="177">
        <f t="shared" si="13"/>
        <v>1</v>
      </c>
      <c r="U33" s="178"/>
      <c r="V33" s="100">
        <f t="shared" si="14"/>
        <v>32.033898305084747</v>
      </c>
      <c r="W33" s="108">
        <f t="shared" si="14"/>
        <v>37.799999999999997</v>
      </c>
    </row>
    <row r="34" spans="1:23" s="68" customFormat="1" ht="15.75" outlineLevel="1">
      <c r="A34" s="85"/>
      <c r="B34" s="85" t="s">
        <v>175</v>
      </c>
      <c r="C34" s="174" t="s">
        <v>73</v>
      </c>
      <c r="D34" s="175">
        <v>24</v>
      </c>
      <c r="E34" s="176">
        <f>14144.75/1000</f>
        <v>14.14475</v>
      </c>
      <c r="F34" s="100">
        <f t="shared" si="15"/>
        <v>287.68983050847459</v>
      </c>
      <c r="G34" s="108">
        <f t="shared" si="16"/>
        <v>339.47399999999999</v>
      </c>
      <c r="H34" s="72"/>
      <c r="I34" s="100"/>
      <c r="J34" s="100"/>
      <c r="K34" s="108"/>
      <c r="L34" s="107"/>
      <c r="M34" s="100"/>
      <c r="N34" s="100"/>
      <c r="O34" s="108"/>
      <c r="P34" s="107"/>
      <c r="Q34" s="100"/>
      <c r="R34" s="100"/>
      <c r="S34" s="108"/>
      <c r="T34" s="177">
        <f t="shared" si="13"/>
        <v>24</v>
      </c>
      <c r="U34" s="178"/>
      <c r="V34" s="100">
        <f t="shared" si="14"/>
        <v>287.68983050847459</v>
      </c>
      <c r="W34" s="108">
        <f t="shared" si="14"/>
        <v>339.47399999999999</v>
      </c>
    </row>
    <row r="35" spans="1:23" s="68" customFormat="1" ht="15.75" outlineLevel="1">
      <c r="A35" s="85"/>
      <c r="B35" s="85" t="s">
        <v>176</v>
      </c>
      <c r="C35" s="174" t="s">
        <v>74</v>
      </c>
      <c r="D35" s="175">
        <v>2</v>
      </c>
      <c r="E35" s="176">
        <f>220000/1000</f>
        <v>220</v>
      </c>
      <c r="F35" s="100">
        <f t="shared" si="15"/>
        <v>372.88135593220341</v>
      </c>
      <c r="G35" s="108">
        <f t="shared" si="16"/>
        <v>440</v>
      </c>
      <c r="H35" s="72"/>
      <c r="I35" s="100"/>
      <c r="J35" s="100"/>
      <c r="K35" s="108"/>
      <c r="L35" s="107"/>
      <c r="M35" s="100"/>
      <c r="N35" s="100"/>
      <c r="O35" s="108"/>
      <c r="P35" s="107"/>
      <c r="Q35" s="100"/>
      <c r="R35" s="100"/>
      <c r="S35" s="108"/>
      <c r="T35" s="177">
        <f t="shared" si="13"/>
        <v>2</v>
      </c>
      <c r="U35" s="178"/>
      <c r="V35" s="100">
        <f t="shared" si="14"/>
        <v>372.88135593220341</v>
      </c>
      <c r="W35" s="108">
        <f t="shared" si="14"/>
        <v>440</v>
      </c>
    </row>
    <row r="36" spans="1:23" s="68" customFormat="1" ht="15.75" outlineLevel="1">
      <c r="A36" s="85"/>
      <c r="B36" s="85" t="s">
        <v>177</v>
      </c>
      <c r="C36" s="174" t="s">
        <v>75</v>
      </c>
      <c r="D36" s="175">
        <v>1</v>
      </c>
      <c r="E36" s="176">
        <f>295000/1000</f>
        <v>295</v>
      </c>
      <c r="F36" s="100">
        <f t="shared" si="15"/>
        <v>250</v>
      </c>
      <c r="G36" s="108">
        <f t="shared" si="16"/>
        <v>295</v>
      </c>
      <c r="H36" s="72"/>
      <c r="I36" s="100"/>
      <c r="J36" s="100"/>
      <c r="K36" s="108"/>
      <c r="L36" s="107"/>
      <c r="M36" s="100"/>
      <c r="N36" s="100"/>
      <c r="O36" s="108"/>
      <c r="P36" s="107"/>
      <c r="Q36" s="100"/>
      <c r="R36" s="100"/>
      <c r="S36" s="108"/>
      <c r="T36" s="177">
        <f t="shared" si="13"/>
        <v>1</v>
      </c>
      <c r="U36" s="178"/>
      <c r="V36" s="100">
        <f t="shared" si="14"/>
        <v>250</v>
      </c>
      <c r="W36" s="108">
        <f t="shared" si="14"/>
        <v>295</v>
      </c>
    </row>
    <row r="37" spans="1:23" s="68" customFormat="1" ht="15.75" outlineLevel="1">
      <c r="A37" s="85"/>
      <c r="B37" s="85" t="s">
        <v>178</v>
      </c>
      <c r="C37" s="174" t="s">
        <v>76</v>
      </c>
      <c r="D37" s="175">
        <v>2</v>
      </c>
      <c r="E37" s="176">
        <f>80500/1000</f>
        <v>80.5</v>
      </c>
      <c r="F37" s="100">
        <f t="shared" si="15"/>
        <v>136.4406779661017</v>
      </c>
      <c r="G37" s="108">
        <f t="shared" si="16"/>
        <v>161</v>
      </c>
      <c r="H37" s="72"/>
      <c r="I37" s="100"/>
      <c r="J37" s="100"/>
      <c r="K37" s="108"/>
      <c r="L37" s="107"/>
      <c r="M37" s="100"/>
      <c r="N37" s="100"/>
      <c r="O37" s="108"/>
      <c r="P37" s="107"/>
      <c r="Q37" s="100"/>
      <c r="R37" s="100"/>
      <c r="S37" s="108"/>
      <c r="T37" s="177">
        <f t="shared" si="13"/>
        <v>2</v>
      </c>
      <c r="U37" s="178"/>
      <c r="V37" s="100">
        <f t="shared" si="14"/>
        <v>136.4406779661017</v>
      </c>
      <c r="W37" s="108">
        <f t="shared" si="14"/>
        <v>161</v>
      </c>
    </row>
    <row r="38" spans="1:23" s="59" customFormat="1" ht="15.75">
      <c r="A38" s="169" t="s">
        <v>207</v>
      </c>
      <c r="B38" s="150" t="s">
        <v>158</v>
      </c>
      <c r="C38" s="179" t="s">
        <v>116</v>
      </c>
      <c r="D38" s="88"/>
      <c r="E38" s="152"/>
      <c r="F38" s="99"/>
      <c r="G38" s="109"/>
      <c r="H38" s="153"/>
      <c r="I38" s="99"/>
      <c r="J38" s="99"/>
      <c r="K38" s="109"/>
      <c r="L38" s="154"/>
      <c r="M38" s="99"/>
      <c r="N38" s="99"/>
      <c r="O38" s="109"/>
      <c r="P38" s="154">
        <v>1</v>
      </c>
      <c r="Q38" s="99">
        <v>12700</v>
      </c>
      <c r="R38" s="99">
        <f>S38/1.18</f>
        <v>10762.71186440678</v>
      </c>
      <c r="S38" s="109">
        <f>Q38*P38</f>
        <v>12700</v>
      </c>
      <c r="T38" s="156">
        <f t="shared" si="13"/>
        <v>1</v>
      </c>
      <c r="U38" s="157"/>
      <c r="V38" s="99">
        <f t="shared" si="14"/>
        <v>10762.71186440678</v>
      </c>
      <c r="W38" s="109">
        <f t="shared" si="14"/>
        <v>12700</v>
      </c>
    </row>
    <row r="39" spans="1:23" s="59" customFormat="1" ht="15.75">
      <c r="A39" s="169" t="s">
        <v>208</v>
      </c>
      <c r="B39" s="150" t="s">
        <v>159</v>
      </c>
      <c r="C39" s="179" t="s">
        <v>117</v>
      </c>
      <c r="D39" s="88"/>
      <c r="E39" s="152"/>
      <c r="F39" s="99"/>
      <c r="G39" s="109"/>
      <c r="H39" s="153"/>
      <c r="I39" s="99"/>
      <c r="J39" s="99"/>
      <c r="K39" s="109"/>
      <c r="L39" s="154"/>
      <c r="M39" s="99"/>
      <c r="N39" s="99"/>
      <c r="O39" s="109"/>
      <c r="P39" s="154">
        <v>1</v>
      </c>
      <c r="Q39" s="99">
        <v>2500</v>
      </c>
      <c r="R39" s="99">
        <f t="shared" ref="R39" si="17">S39/1.18</f>
        <v>2118.6440677966102</v>
      </c>
      <c r="S39" s="109">
        <f t="shared" ref="S39" si="18">Q39*P39</f>
        <v>2500</v>
      </c>
      <c r="T39" s="156">
        <f t="shared" si="13"/>
        <v>1</v>
      </c>
      <c r="U39" s="157"/>
      <c r="V39" s="99">
        <f t="shared" si="14"/>
        <v>2118.6440677966102</v>
      </c>
      <c r="W39" s="109">
        <f t="shared" si="14"/>
        <v>2500</v>
      </c>
    </row>
    <row r="40" spans="1:23" s="59" customFormat="1" ht="15.75">
      <c r="A40" s="169" t="s">
        <v>209</v>
      </c>
      <c r="B40" s="150" t="s">
        <v>160</v>
      </c>
      <c r="C40" s="179" t="s">
        <v>77</v>
      </c>
      <c r="D40" s="88">
        <f>SUM(D41:D43)</f>
        <v>4</v>
      </c>
      <c r="E40" s="152"/>
      <c r="F40" s="99">
        <f t="shared" si="15"/>
        <v>432.20338983050851</v>
      </c>
      <c r="G40" s="109">
        <f>SUM(G41:G43)</f>
        <v>510</v>
      </c>
      <c r="H40" s="153"/>
      <c r="I40" s="99"/>
      <c r="J40" s="99"/>
      <c r="K40" s="109"/>
      <c r="L40" s="154"/>
      <c r="M40" s="99"/>
      <c r="N40" s="99"/>
      <c r="O40" s="109"/>
      <c r="P40" s="154"/>
      <c r="Q40" s="99"/>
      <c r="R40" s="99"/>
      <c r="S40" s="109"/>
      <c r="T40" s="156">
        <f t="shared" si="13"/>
        <v>4</v>
      </c>
      <c r="U40" s="157"/>
      <c r="V40" s="99">
        <f t="shared" si="14"/>
        <v>432.20338983050851</v>
      </c>
      <c r="W40" s="109">
        <f t="shared" si="14"/>
        <v>510</v>
      </c>
    </row>
    <row r="41" spans="1:23" s="68" customFormat="1" ht="15.75" outlineLevel="1">
      <c r="A41" s="85"/>
      <c r="B41" s="85" t="s">
        <v>248</v>
      </c>
      <c r="C41" s="174" t="s">
        <v>78</v>
      </c>
      <c r="D41" s="175">
        <v>1</v>
      </c>
      <c r="E41" s="176">
        <f>140000/1000</f>
        <v>140</v>
      </c>
      <c r="F41" s="100">
        <f t="shared" si="15"/>
        <v>118.64406779661017</v>
      </c>
      <c r="G41" s="108">
        <f>D41*E41</f>
        <v>140</v>
      </c>
      <c r="H41" s="72"/>
      <c r="I41" s="100"/>
      <c r="J41" s="100"/>
      <c r="K41" s="108"/>
      <c r="L41" s="107"/>
      <c r="M41" s="100"/>
      <c r="N41" s="100"/>
      <c r="O41" s="108"/>
      <c r="P41" s="107"/>
      <c r="Q41" s="100"/>
      <c r="R41" s="100"/>
      <c r="S41" s="108"/>
      <c r="T41" s="177">
        <f t="shared" si="13"/>
        <v>1</v>
      </c>
      <c r="U41" s="178"/>
      <c r="V41" s="100">
        <f t="shared" si="14"/>
        <v>118.64406779661017</v>
      </c>
      <c r="W41" s="108">
        <f t="shared" si="14"/>
        <v>140</v>
      </c>
    </row>
    <row r="42" spans="1:23" s="68" customFormat="1" ht="15.75" outlineLevel="1">
      <c r="A42" s="85"/>
      <c r="B42" s="85" t="s">
        <v>249</v>
      </c>
      <c r="C42" s="174" t="s">
        <v>79</v>
      </c>
      <c r="D42" s="175">
        <v>2</v>
      </c>
      <c r="E42" s="176">
        <f>115000/1000</f>
        <v>115</v>
      </c>
      <c r="F42" s="100">
        <f t="shared" si="15"/>
        <v>194.91525423728814</v>
      </c>
      <c r="G42" s="108">
        <f>D42*E42</f>
        <v>230</v>
      </c>
      <c r="H42" s="72"/>
      <c r="I42" s="100"/>
      <c r="J42" s="100"/>
      <c r="K42" s="108"/>
      <c r="L42" s="107"/>
      <c r="M42" s="100"/>
      <c r="N42" s="100"/>
      <c r="O42" s="108"/>
      <c r="P42" s="107"/>
      <c r="Q42" s="100"/>
      <c r="R42" s="100"/>
      <c r="S42" s="108"/>
      <c r="T42" s="177">
        <f t="shared" si="13"/>
        <v>2</v>
      </c>
      <c r="U42" s="178"/>
      <c r="V42" s="100">
        <f t="shared" si="14"/>
        <v>194.91525423728814</v>
      </c>
      <c r="W42" s="108">
        <f t="shared" si="14"/>
        <v>230</v>
      </c>
    </row>
    <row r="43" spans="1:23" s="68" customFormat="1" ht="15.75" outlineLevel="1">
      <c r="A43" s="85"/>
      <c r="B43" s="85" t="s">
        <v>250</v>
      </c>
      <c r="C43" s="174" t="s">
        <v>80</v>
      </c>
      <c r="D43" s="175">
        <v>1</v>
      </c>
      <c r="E43" s="176">
        <f>140000/1000</f>
        <v>140</v>
      </c>
      <c r="F43" s="100">
        <f t="shared" si="15"/>
        <v>118.64406779661017</v>
      </c>
      <c r="G43" s="108">
        <f>D43*E43</f>
        <v>140</v>
      </c>
      <c r="H43" s="72"/>
      <c r="I43" s="100"/>
      <c r="J43" s="100"/>
      <c r="K43" s="108"/>
      <c r="L43" s="107"/>
      <c r="M43" s="100"/>
      <c r="N43" s="100"/>
      <c r="O43" s="108"/>
      <c r="P43" s="107"/>
      <c r="Q43" s="100"/>
      <c r="R43" s="100"/>
      <c r="S43" s="108"/>
      <c r="T43" s="177">
        <f t="shared" si="13"/>
        <v>1</v>
      </c>
      <c r="U43" s="178"/>
      <c r="V43" s="100">
        <f t="shared" si="14"/>
        <v>118.64406779661017</v>
      </c>
      <c r="W43" s="108">
        <f t="shared" si="14"/>
        <v>140</v>
      </c>
    </row>
    <row r="44" spans="1:23" s="59" customFormat="1" ht="15.75">
      <c r="A44" s="169" t="s">
        <v>210</v>
      </c>
      <c r="B44" s="150" t="s">
        <v>161</v>
      </c>
      <c r="C44" s="179" t="s">
        <v>110</v>
      </c>
      <c r="D44" s="88">
        <f>SUM(D45:D49)</f>
        <v>10</v>
      </c>
      <c r="E44" s="152"/>
      <c r="F44" s="99">
        <f t="shared" si="15"/>
        <v>819.21271186440686</v>
      </c>
      <c r="G44" s="109">
        <f>SUM(G45:G49)</f>
        <v>966.67100000000005</v>
      </c>
      <c r="H44" s="153"/>
      <c r="I44" s="99"/>
      <c r="J44" s="99"/>
      <c r="K44" s="109"/>
      <c r="L44" s="154"/>
      <c r="M44" s="99"/>
      <c r="N44" s="99"/>
      <c r="O44" s="109"/>
      <c r="P44" s="154"/>
      <c r="Q44" s="99"/>
      <c r="R44" s="99"/>
      <c r="S44" s="109"/>
      <c r="T44" s="156">
        <f t="shared" si="13"/>
        <v>10</v>
      </c>
      <c r="U44" s="157"/>
      <c r="V44" s="99">
        <f t="shared" si="14"/>
        <v>819.21271186440686</v>
      </c>
      <c r="W44" s="109">
        <f t="shared" si="14"/>
        <v>966.67100000000005</v>
      </c>
    </row>
    <row r="45" spans="1:23" s="68" customFormat="1" ht="15.75" outlineLevel="1">
      <c r="A45" s="85"/>
      <c r="B45" s="85" t="s">
        <v>179</v>
      </c>
      <c r="C45" s="174" t="s">
        <v>82</v>
      </c>
      <c r="D45" s="175">
        <v>2</v>
      </c>
      <c r="E45" s="176">
        <f>74131/1000</f>
        <v>74.131</v>
      </c>
      <c r="F45" s="100">
        <f t="shared" si="15"/>
        <v>125.64576271186441</v>
      </c>
      <c r="G45" s="108">
        <f>D45*E45</f>
        <v>148.262</v>
      </c>
      <c r="H45" s="72"/>
      <c r="I45" s="100"/>
      <c r="J45" s="100"/>
      <c r="K45" s="108"/>
      <c r="L45" s="107"/>
      <c r="M45" s="100"/>
      <c r="N45" s="100"/>
      <c r="O45" s="108"/>
      <c r="P45" s="107"/>
      <c r="Q45" s="100"/>
      <c r="R45" s="100"/>
      <c r="S45" s="108"/>
      <c r="T45" s="177">
        <f t="shared" si="13"/>
        <v>2</v>
      </c>
      <c r="U45" s="178"/>
      <c r="V45" s="100">
        <f t="shared" si="14"/>
        <v>125.64576271186441</v>
      </c>
      <c r="W45" s="108">
        <f t="shared" si="14"/>
        <v>148.262</v>
      </c>
    </row>
    <row r="46" spans="1:23" s="68" customFormat="1" ht="15.75" outlineLevel="1">
      <c r="A46" s="85"/>
      <c r="B46" s="85" t="s">
        <v>180</v>
      </c>
      <c r="C46" s="174" t="s">
        <v>83</v>
      </c>
      <c r="D46" s="175">
        <v>1</v>
      </c>
      <c r="E46" s="176">
        <f>52531/1000</f>
        <v>52.530999999999999</v>
      </c>
      <c r="F46" s="100">
        <f t="shared" si="15"/>
        <v>44.517796610169491</v>
      </c>
      <c r="G46" s="108">
        <f>D46*E46</f>
        <v>52.530999999999999</v>
      </c>
      <c r="H46" s="72"/>
      <c r="I46" s="100"/>
      <c r="J46" s="100"/>
      <c r="K46" s="108"/>
      <c r="L46" s="107"/>
      <c r="M46" s="100"/>
      <c r="N46" s="100"/>
      <c r="O46" s="108"/>
      <c r="P46" s="107"/>
      <c r="Q46" s="100"/>
      <c r="R46" s="100"/>
      <c r="S46" s="108"/>
      <c r="T46" s="177">
        <f t="shared" si="13"/>
        <v>1</v>
      </c>
      <c r="U46" s="178"/>
      <c r="V46" s="100">
        <f t="shared" si="14"/>
        <v>44.517796610169491</v>
      </c>
      <c r="W46" s="108">
        <f t="shared" si="14"/>
        <v>52.530999999999999</v>
      </c>
    </row>
    <row r="47" spans="1:23" s="68" customFormat="1" ht="15.75" outlineLevel="1">
      <c r="A47" s="85"/>
      <c r="B47" s="85" t="s">
        <v>181</v>
      </c>
      <c r="C47" s="174" t="s">
        <v>84</v>
      </c>
      <c r="D47" s="175">
        <v>4</v>
      </c>
      <c r="E47" s="176">
        <f>79073/1000</f>
        <v>79.072999999999993</v>
      </c>
      <c r="F47" s="100">
        <f t="shared" si="15"/>
        <v>268.04406779661014</v>
      </c>
      <c r="G47" s="108">
        <f>D47*E47</f>
        <v>316.29199999999997</v>
      </c>
      <c r="H47" s="72"/>
      <c r="I47" s="100"/>
      <c r="J47" s="100"/>
      <c r="K47" s="108"/>
      <c r="L47" s="107"/>
      <c r="M47" s="100"/>
      <c r="N47" s="100"/>
      <c r="O47" s="108"/>
      <c r="P47" s="107"/>
      <c r="Q47" s="100"/>
      <c r="R47" s="100"/>
      <c r="S47" s="108"/>
      <c r="T47" s="177">
        <f t="shared" si="13"/>
        <v>4</v>
      </c>
      <c r="U47" s="178"/>
      <c r="V47" s="100">
        <f t="shared" si="14"/>
        <v>268.04406779661014</v>
      </c>
      <c r="W47" s="108">
        <f t="shared" si="14"/>
        <v>316.29199999999997</v>
      </c>
    </row>
    <row r="48" spans="1:23" s="68" customFormat="1" ht="15.75" outlineLevel="1">
      <c r="A48" s="85"/>
      <c r="B48" s="85" t="s">
        <v>251</v>
      </c>
      <c r="C48" s="174" t="s">
        <v>85</v>
      </c>
      <c r="D48" s="175">
        <v>2</v>
      </c>
      <c r="E48" s="176">
        <f>150662/1000</f>
        <v>150.66200000000001</v>
      </c>
      <c r="F48" s="100">
        <f t="shared" si="15"/>
        <v>255.35932203389834</v>
      </c>
      <c r="G48" s="108">
        <f>D48*E48</f>
        <v>301.32400000000001</v>
      </c>
      <c r="H48" s="72"/>
      <c r="I48" s="100"/>
      <c r="J48" s="100"/>
      <c r="K48" s="108"/>
      <c r="L48" s="107"/>
      <c r="M48" s="100"/>
      <c r="N48" s="100"/>
      <c r="O48" s="108"/>
      <c r="P48" s="107"/>
      <c r="Q48" s="100"/>
      <c r="R48" s="100"/>
      <c r="S48" s="108"/>
      <c r="T48" s="177">
        <f t="shared" si="13"/>
        <v>2</v>
      </c>
      <c r="U48" s="178"/>
      <c r="V48" s="100">
        <f t="shared" si="14"/>
        <v>255.35932203389834</v>
      </c>
      <c r="W48" s="108">
        <f t="shared" si="14"/>
        <v>301.32400000000001</v>
      </c>
    </row>
    <row r="49" spans="1:23" s="68" customFormat="1" ht="15.75" outlineLevel="1">
      <c r="A49" s="85"/>
      <c r="B49" s="85" t="s">
        <v>252</v>
      </c>
      <c r="C49" s="174" t="s">
        <v>86</v>
      </c>
      <c r="D49" s="175">
        <v>1</v>
      </c>
      <c r="E49" s="176">
        <f>148262/1000</f>
        <v>148.262</v>
      </c>
      <c r="F49" s="100">
        <f t="shared" si="15"/>
        <v>125.64576271186441</v>
      </c>
      <c r="G49" s="108">
        <f>D49*E49</f>
        <v>148.262</v>
      </c>
      <c r="H49" s="72"/>
      <c r="I49" s="100"/>
      <c r="J49" s="100"/>
      <c r="K49" s="108"/>
      <c r="L49" s="107"/>
      <c r="M49" s="100"/>
      <c r="N49" s="100"/>
      <c r="O49" s="108"/>
      <c r="P49" s="107"/>
      <c r="Q49" s="100"/>
      <c r="R49" s="100"/>
      <c r="S49" s="108"/>
      <c r="T49" s="177">
        <f t="shared" si="13"/>
        <v>1</v>
      </c>
      <c r="U49" s="178"/>
      <c r="V49" s="100">
        <f t="shared" si="14"/>
        <v>125.64576271186441</v>
      </c>
      <c r="W49" s="108">
        <f t="shared" si="14"/>
        <v>148.262</v>
      </c>
    </row>
    <row r="50" spans="1:23" s="59" customFormat="1" ht="15.75">
      <c r="A50" s="169" t="s">
        <v>211</v>
      </c>
      <c r="B50" s="150" t="s">
        <v>162</v>
      </c>
      <c r="C50" s="179" t="s">
        <v>81</v>
      </c>
      <c r="D50" s="88"/>
      <c r="E50" s="152"/>
      <c r="F50" s="99"/>
      <c r="G50" s="109"/>
      <c r="H50" s="153">
        <f>SUM(H51:H53)</f>
        <v>84</v>
      </c>
      <c r="I50" s="99"/>
      <c r="J50" s="99">
        <f>SUM(J51:J53)</f>
        <v>4422.3728813559328</v>
      </c>
      <c r="K50" s="109">
        <f>SUM(K51:K53)</f>
        <v>5218.3999999999996</v>
      </c>
      <c r="L50" s="154"/>
      <c r="M50" s="99"/>
      <c r="N50" s="99"/>
      <c r="O50" s="109"/>
      <c r="P50" s="154"/>
      <c r="Q50" s="99"/>
      <c r="R50" s="99"/>
      <c r="S50" s="109"/>
      <c r="T50" s="156">
        <f t="shared" si="13"/>
        <v>84</v>
      </c>
      <c r="U50" s="157"/>
      <c r="V50" s="99">
        <f t="shared" si="14"/>
        <v>4422.3728813559328</v>
      </c>
      <c r="W50" s="109">
        <f t="shared" si="14"/>
        <v>5218.3999999999996</v>
      </c>
    </row>
    <row r="51" spans="1:23" s="68" customFormat="1" ht="15.75" outlineLevel="1">
      <c r="A51" s="85"/>
      <c r="B51" s="85" t="s">
        <v>182</v>
      </c>
      <c r="C51" s="174" t="s">
        <v>87</v>
      </c>
      <c r="D51" s="175"/>
      <c r="E51" s="176"/>
      <c r="F51" s="100"/>
      <c r="G51" s="108"/>
      <c r="H51" s="180">
        <v>2</v>
      </c>
      <c r="I51" s="176">
        <f>598500/1000</f>
        <v>598.5</v>
      </c>
      <c r="J51" s="100">
        <f>K51/1.18</f>
        <v>1014.406779661017</v>
      </c>
      <c r="K51" s="108">
        <f>H51*I51</f>
        <v>1197</v>
      </c>
      <c r="L51" s="107"/>
      <c r="M51" s="100"/>
      <c r="N51" s="100"/>
      <c r="O51" s="108"/>
      <c r="P51" s="107"/>
      <c r="Q51" s="100"/>
      <c r="R51" s="100"/>
      <c r="S51" s="108"/>
      <c r="T51" s="177">
        <f t="shared" si="13"/>
        <v>2</v>
      </c>
      <c r="U51" s="178"/>
      <c r="V51" s="100">
        <f t="shared" si="14"/>
        <v>1014.406779661017</v>
      </c>
      <c r="W51" s="108">
        <f t="shared" si="14"/>
        <v>1197</v>
      </c>
    </row>
    <row r="52" spans="1:23" s="68" customFormat="1" ht="15.75" outlineLevel="1">
      <c r="A52" s="85"/>
      <c r="B52" s="85" t="s">
        <v>183</v>
      </c>
      <c r="C52" s="174" t="s">
        <v>88</v>
      </c>
      <c r="D52" s="175"/>
      <c r="E52" s="176"/>
      <c r="F52" s="100"/>
      <c r="G52" s="108"/>
      <c r="H52" s="180">
        <v>70</v>
      </c>
      <c r="I52" s="176">
        <f>41300/1000</f>
        <v>41.3</v>
      </c>
      <c r="J52" s="100">
        <f>K52/1.18</f>
        <v>2450</v>
      </c>
      <c r="K52" s="108">
        <f>H52*I52</f>
        <v>2891</v>
      </c>
      <c r="L52" s="107"/>
      <c r="M52" s="100"/>
      <c r="N52" s="100"/>
      <c r="O52" s="108"/>
      <c r="P52" s="107"/>
      <c r="Q52" s="100"/>
      <c r="R52" s="100"/>
      <c r="S52" s="108"/>
      <c r="T52" s="177">
        <f t="shared" si="13"/>
        <v>70</v>
      </c>
      <c r="U52" s="178"/>
      <c r="V52" s="100">
        <f t="shared" si="14"/>
        <v>2450</v>
      </c>
      <c r="W52" s="108">
        <f t="shared" si="14"/>
        <v>2891</v>
      </c>
    </row>
    <row r="53" spans="1:23" s="68" customFormat="1" ht="15.75" outlineLevel="1">
      <c r="A53" s="85"/>
      <c r="B53" s="85" t="s">
        <v>253</v>
      </c>
      <c r="C53" s="174" t="s">
        <v>89</v>
      </c>
      <c r="D53" s="175"/>
      <c r="E53" s="176"/>
      <c r="F53" s="100"/>
      <c r="G53" s="108"/>
      <c r="H53" s="180">
        <v>12</v>
      </c>
      <c r="I53" s="176">
        <f>94200/1000</f>
        <v>94.2</v>
      </c>
      <c r="J53" s="100">
        <f>K53/1.18</f>
        <v>957.96610169491544</v>
      </c>
      <c r="K53" s="108">
        <f>H53*I53</f>
        <v>1130.4000000000001</v>
      </c>
      <c r="L53" s="107"/>
      <c r="M53" s="100"/>
      <c r="N53" s="100"/>
      <c r="O53" s="108"/>
      <c r="P53" s="107"/>
      <c r="Q53" s="100"/>
      <c r="R53" s="100"/>
      <c r="S53" s="108"/>
      <c r="T53" s="177">
        <f t="shared" si="13"/>
        <v>12</v>
      </c>
      <c r="U53" s="178"/>
      <c r="V53" s="100">
        <f t="shared" si="14"/>
        <v>957.96610169491544</v>
      </c>
      <c r="W53" s="108">
        <f t="shared" si="14"/>
        <v>1130.4000000000001</v>
      </c>
    </row>
    <row r="54" spans="1:23" s="59" customFormat="1" ht="15.75">
      <c r="A54" s="169" t="s">
        <v>212</v>
      </c>
      <c r="B54" s="150" t="s">
        <v>163</v>
      </c>
      <c r="C54" s="179" t="s">
        <v>90</v>
      </c>
      <c r="D54" s="88"/>
      <c r="E54" s="152"/>
      <c r="F54" s="99"/>
      <c r="G54" s="109"/>
      <c r="H54" s="153"/>
      <c r="I54" s="99"/>
      <c r="J54" s="99"/>
      <c r="K54" s="109"/>
      <c r="L54" s="156">
        <f>L55</f>
        <v>490</v>
      </c>
      <c r="M54" s="152"/>
      <c r="N54" s="99">
        <f>O54/1.18</f>
        <v>24263.305084745763</v>
      </c>
      <c r="O54" s="109">
        <f>O55</f>
        <v>28630.7</v>
      </c>
      <c r="P54" s="156"/>
      <c r="Q54" s="152"/>
      <c r="R54" s="99"/>
      <c r="S54" s="109"/>
      <c r="T54" s="156">
        <f t="shared" si="13"/>
        <v>490</v>
      </c>
      <c r="U54" s="157"/>
      <c r="V54" s="99">
        <f t="shared" si="14"/>
        <v>24263.305084745763</v>
      </c>
      <c r="W54" s="109">
        <f t="shared" si="14"/>
        <v>28630.7</v>
      </c>
    </row>
    <row r="55" spans="1:23" s="68" customFormat="1" ht="47.25" outlineLevel="1">
      <c r="A55" s="85"/>
      <c r="B55" s="85" t="s">
        <v>184</v>
      </c>
      <c r="C55" s="174" t="s">
        <v>137</v>
      </c>
      <c r="D55" s="175"/>
      <c r="E55" s="176"/>
      <c r="F55" s="100"/>
      <c r="G55" s="108"/>
      <c r="H55" s="92"/>
      <c r="I55" s="103"/>
      <c r="J55" s="103"/>
      <c r="K55" s="112"/>
      <c r="L55" s="181">
        <v>490</v>
      </c>
      <c r="M55" s="182">
        <f>58430/1000</f>
        <v>58.43</v>
      </c>
      <c r="N55" s="103">
        <f>O55/1.18</f>
        <v>24263.305084745763</v>
      </c>
      <c r="O55" s="112">
        <f>L55*M55</f>
        <v>28630.7</v>
      </c>
      <c r="P55" s="181"/>
      <c r="Q55" s="182"/>
      <c r="R55" s="103"/>
      <c r="S55" s="112"/>
      <c r="T55" s="181">
        <f t="shared" si="13"/>
        <v>490</v>
      </c>
      <c r="U55" s="183"/>
      <c r="V55" s="103">
        <f t="shared" si="14"/>
        <v>24263.305084745763</v>
      </c>
      <c r="W55" s="112">
        <f t="shared" si="14"/>
        <v>28630.7</v>
      </c>
    </row>
    <row r="56" spans="1:23" s="59" customFormat="1" ht="15.75">
      <c r="A56" s="169" t="s">
        <v>213</v>
      </c>
      <c r="B56" s="150" t="s">
        <v>164</v>
      </c>
      <c r="C56" s="179" t="s">
        <v>91</v>
      </c>
      <c r="D56" s="88">
        <f>SUM(D57:D61)</f>
        <v>38</v>
      </c>
      <c r="E56" s="152"/>
      <c r="F56" s="99">
        <f>SUM(F57:F61)</f>
        <v>3845.4046610169494</v>
      </c>
      <c r="G56" s="109">
        <f>SUM(G57:G61)</f>
        <v>4537.5774999999994</v>
      </c>
      <c r="H56" s="153"/>
      <c r="I56" s="99"/>
      <c r="J56" s="99"/>
      <c r="K56" s="109"/>
      <c r="L56" s="154"/>
      <c r="M56" s="99"/>
      <c r="N56" s="99"/>
      <c r="O56" s="109"/>
      <c r="P56" s="154"/>
      <c r="Q56" s="99"/>
      <c r="R56" s="99"/>
      <c r="S56" s="109"/>
      <c r="T56" s="156">
        <f t="shared" si="13"/>
        <v>38</v>
      </c>
      <c r="U56" s="157"/>
      <c r="V56" s="99">
        <f t="shared" si="14"/>
        <v>3845.4046610169494</v>
      </c>
      <c r="W56" s="109">
        <f t="shared" si="14"/>
        <v>4537.5774999999994</v>
      </c>
    </row>
    <row r="57" spans="1:23" s="68" customFormat="1" ht="15.75" outlineLevel="1">
      <c r="A57" s="85"/>
      <c r="B57" s="85" t="s">
        <v>185</v>
      </c>
      <c r="C57" s="174" t="s">
        <v>92</v>
      </c>
      <c r="D57" s="175">
        <v>33</v>
      </c>
      <c r="E57" s="176">
        <f>119350/1000</f>
        <v>119.35</v>
      </c>
      <c r="F57" s="100">
        <f t="shared" ref="F57:F63" si="19">G57/1.18</f>
        <v>3337.7542372881358</v>
      </c>
      <c r="G57" s="108">
        <f>D57*E57</f>
        <v>3938.5499999999997</v>
      </c>
      <c r="H57" s="72"/>
      <c r="I57" s="100"/>
      <c r="J57" s="100"/>
      <c r="K57" s="108"/>
      <c r="L57" s="107"/>
      <c r="M57" s="100"/>
      <c r="N57" s="100"/>
      <c r="O57" s="108"/>
      <c r="P57" s="107"/>
      <c r="Q57" s="100"/>
      <c r="R57" s="100"/>
      <c r="S57" s="108"/>
      <c r="T57" s="177">
        <f t="shared" si="13"/>
        <v>33</v>
      </c>
      <c r="U57" s="178"/>
      <c r="V57" s="100">
        <f t="shared" si="14"/>
        <v>3337.7542372881358</v>
      </c>
      <c r="W57" s="108">
        <f t="shared" si="14"/>
        <v>3938.5499999999997</v>
      </c>
    </row>
    <row r="58" spans="1:23" s="68" customFormat="1" ht="15.75" outlineLevel="1">
      <c r="A58" s="85"/>
      <c r="B58" s="85" t="s">
        <v>254</v>
      </c>
      <c r="C58" s="174" t="s">
        <v>93</v>
      </c>
      <c r="D58" s="175">
        <v>2</v>
      </c>
      <c r="E58" s="176">
        <f>233800/1000</f>
        <v>233.8</v>
      </c>
      <c r="F58" s="100">
        <f t="shared" si="19"/>
        <v>396.27118644067798</v>
      </c>
      <c r="G58" s="108">
        <f>D58*E58</f>
        <v>467.6</v>
      </c>
      <c r="H58" s="72"/>
      <c r="I58" s="100"/>
      <c r="J58" s="100"/>
      <c r="K58" s="108"/>
      <c r="L58" s="107"/>
      <c r="M58" s="100"/>
      <c r="N58" s="100"/>
      <c r="O58" s="108"/>
      <c r="P58" s="107"/>
      <c r="Q58" s="100"/>
      <c r="R58" s="100"/>
      <c r="S58" s="108"/>
      <c r="T58" s="177">
        <f t="shared" si="13"/>
        <v>2</v>
      </c>
      <c r="U58" s="178"/>
      <c r="V58" s="100">
        <f t="shared" si="14"/>
        <v>396.27118644067798</v>
      </c>
      <c r="W58" s="108">
        <f t="shared" si="14"/>
        <v>467.6</v>
      </c>
    </row>
    <row r="59" spans="1:23" s="68" customFormat="1" ht="15.75" outlineLevel="1">
      <c r="A59" s="85"/>
      <c r="B59" s="85" t="s">
        <v>255</v>
      </c>
      <c r="C59" s="174" t="s">
        <v>94</v>
      </c>
      <c r="D59" s="175">
        <v>1</v>
      </c>
      <c r="E59" s="176">
        <f>97350/1000</f>
        <v>97.35</v>
      </c>
      <c r="F59" s="100">
        <f t="shared" si="19"/>
        <v>82.5</v>
      </c>
      <c r="G59" s="108">
        <f>D59*E59</f>
        <v>97.35</v>
      </c>
      <c r="H59" s="72"/>
      <c r="I59" s="100"/>
      <c r="J59" s="100"/>
      <c r="K59" s="108"/>
      <c r="L59" s="107"/>
      <c r="M59" s="100"/>
      <c r="N59" s="100"/>
      <c r="O59" s="108"/>
      <c r="P59" s="107"/>
      <c r="Q59" s="100"/>
      <c r="R59" s="100"/>
      <c r="S59" s="108"/>
      <c r="T59" s="177">
        <f t="shared" si="13"/>
        <v>1</v>
      </c>
      <c r="U59" s="178"/>
      <c r="V59" s="100">
        <f t="shared" si="14"/>
        <v>82.5</v>
      </c>
      <c r="W59" s="108">
        <f t="shared" si="14"/>
        <v>97.35</v>
      </c>
    </row>
    <row r="60" spans="1:23" s="68" customFormat="1" ht="15.75" outlineLevel="1">
      <c r="A60" s="85"/>
      <c r="B60" s="85" t="s">
        <v>256</v>
      </c>
      <c r="C60" s="174" t="s">
        <v>95</v>
      </c>
      <c r="D60" s="175">
        <v>1</v>
      </c>
      <c r="E60" s="176">
        <f>9740/1000</f>
        <v>9.74</v>
      </c>
      <c r="F60" s="100">
        <f t="shared" si="19"/>
        <v>8.2542372881355934</v>
      </c>
      <c r="G60" s="108">
        <f>D60*E60</f>
        <v>9.74</v>
      </c>
      <c r="H60" s="72"/>
      <c r="I60" s="100"/>
      <c r="J60" s="100"/>
      <c r="K60" s="108"/>
      <c r="L60" s="107"/>
      <c r="M60" s="100"/>
      <c r="N60" s="100"/>
      <c r="O60" s="108"/>
      <c r="P60" s="107"/>
      <c r="Q60" s="100"/>
      <c r="R60" s="100"/>
      <c r="S60" s="108"/>
      <c r="T60" s="177">
        <f t="shared" si="13"/>
        <v>1</v>
      </c>
      <c r="U60" s="178"/>
      <c r="V60" s="100">
        <f t="shared" si="14"/>
        <v>8.2542372881355934</v>
      </c>
      <c r="W60" s="108">
        <f t="shared" si="14"/>
        <v>9.74</v>
      </c>
    </row>
    <row r="61" spans="1:23" s="68" customFormat="1" ht="31.5" outlineLevel="1">
      <c r="A61" s="85"/>
      <c r="B61" s="85" t="s">
        <v>257</v>
      </c>
      <c r="C61" s="174" t="s">
        <v>96</v>
      </c>
      <c r="D61" s="175">
        <v>1</v>
      </c>
      <c r="E61" s="176">
        <f>24337.5/1000</f>
        <v>24.337499999999999</v>
      </c>
      <c r="F61" s="100">
        <f t="shared" si="19"/>
        <v>20.625</v>
      </c>
      <c r="G61" s="108">
        <f>D61*E61</f>
        <v>24.337499999999999</v>
      </c>
      <c r="H61" s="72"/>
      <c r="I61" s="100"/>
      <c r="J61" s="100"/>
      <c r="K61" s="108"/>
      <c r="L61" s="107"/>
      <c r="M61" s="100"/>
      <c r="N61" s="100"/>
      <c r="O61" s="108"/>
      <c r="P61" s="107"/>
      <c r="Q61" s="100"/>
      <c r="R61" s="100"/>
      <c r="S61" s="108"/>
      <c r="T61" s="177">
        <f t="shared" si="13"/>
        <v>1</v>
      </c>
      <c r="U61" s="178"/>
      <c r="V61" s="100">
        <f t="shared" si="14"/>
        <v>20.625</v>
      </c>
      <c r="W61" s="108">
        <f t="shared" si="14"/>
        <v>24.337499999999999</v>
      </c>
    </row>
    <row r="62" spans="1:23" s="59" customFormat="1" ht="15.75">
      <c r="A62" s="169" t="s">
        <v>214</v>
      </c>
      <c r="B62" s="150" t="s">
        <v>165</v>
      </c>
      <c r="C62" s="179" t="s">
        <v>97</v>
      </c>
      <c r="D62" s="88">
        <f>D63</f>
        <v>1</v>
      </c>
      <c r="E62" s="152"/>
      <c r="F62" s="99">
        <f t="shared" si="19"/>
        <v>145.08474576271186</v>
      </c>
      <c r="G62" s="109">
        <f>G63</f>
        <v>171.2</v>
      </c>
      <c r="H62" s="153"/>
      <c r="I62" s="99"/>
      <c r="J62" s="99"/>
      <c r="K62" s="109"/>
      <c r="L62" s="154"/>
      <c r="M62" s="99"/>
      <c r="N62" s="99"/>
      <c r="O62" s="109"/>
      <c r="P62" s="154"/>
      <c r="Q62" s="99"/>
      <c r="R62" s="99"/>
      <c r="S62" s="109"/>
      <c r="T62" s="156">
        <f t="shared" si="13"/>
        <v>1</v>
      </c>
      <c r="U62" s="157"/>
      <c r="V62" s="99">
        <f t="shared" si="14"/>
        <v>145.08474576271186</v>
      </c>
      <c r="W62" s="109">
        <f t="shared" si="14"/>
        <v>171.2</v>
      </c>
    </row>
    <row r="63" spans="1:23" s="68" customFormat="1" ht="15.75" outlineLevel="1">
      <c r="A63" s="85"/>
      <c r="B63" s="85" t="s">
        <v>186</v>
      </c>
      <c r="C63" s="174" t="s">
        <v>98</v>
      </c>
      <c r="D63" s="175">
        <v>1</v>
      </c>
      <c r="E63" s="176">
        <f>171200/1000</f>
        <v>171.2</v>
      </c>
      <c r="F63" s="100">
        <f t="shared" si="19"/>
        <v>145.08474576271186</v>
      </c>
      <c r="G63" s="108">
        <f>D63*E63</f>
        <v>171.2</v>
      </c>
      <c r="H63" s="72"/>
      <c r="I63" s="100"/>
      <c r="J63" s="100"/>
      <c r="K63" s="108"/>
      <c r="L63" s="107"/>
      <c r="M63" s="100"/>
      <c r="N63" s="100"/>
      <c r="O63" s="108"/>
      <c r="P63" s="107"/>
      <c r="Q63" s="100"/>
      <c r="R63" s="100"/>
      <c r="S63" s="108"/>
      <c r="T63" s="177">
        <f t="shared" si="13"/>
        <v>1</v>
      </c>
      <c r="U63" s="178"/>
      <c r="V63" s="100">
        <f t="shared" si="14"/>
        <v>145.08474576271186</v>
      </c>
      <c r="W63" s="108">
        <f t="shared" si="14"/>
        <v>171.2</v>
      </c>
    </row>
    <row r="64" spans="1:23" s="228" customFormat="1" ht="15.75">
      <c r="A64" s="169" t="s">
        <v>215</v>
      </c>
      <c r="B64" s="150" t="s">
        <v>166</v>
      </c>
      <c r="C64" s="179" t="s">
        <v>124</v>
      </c>
      <c r="D64" s="88">
        <f>6</f>
        <v>6</v>
      </c>
      <c r="E64" s="152">
        <v>686.75166666666667</v>
      </c>
      <c r="F64" s="99">
        <f>G64/1.18</f>
        <v>706.85578423773075</v>
      </c>
      <c r="G64" s="109">
        <f>D64*E64*0.202423929416631</f>
        <v>834.08982540052227</v>
      </c>
      <c r="H64" s="153"/>
      <c r="I64" s="99"/>
      <c r="J64" s="99"/>
      <c r="K64" s="109"/>
      <c r="L64" s="153"/>
      <c r="M64" s="99"/>
      <c r="N64" s="99"/>
      <c r="O64" s="155"/>
      <c r="P64" s="154"/>
      <c r="Q64" s="99"/>
      <c r="R64" s="99"/>
      <c r="S64" s="109"/>
      <c r="T64" s="156">
        <f t="shared" si="13"/>
        <v>6</v>
      </c>
      <c r="U64" s="157"/>
      <c r="V64" s="99">
        <f t="shared" si="14"/>
        <v>706.85578423773075</v>
      </c>
      <c r="W64" s="109">
        <f t="shared" si="14"/>
        <v>834.08982540052227</v>
      </c>
    </row>
    <row r="65" spans="1:23" s="228" customFormat="1" ht="15.75">
      <c r="A65" s="169" t="s">
        <v>216</v>
      </c>
      <c r="B65" s="150" t="s">
        <v>167</v>
      </c>
      <c r="C65" s="179" t="s">
        <v>125</v>
      </c>
      <c r="D65" s="88">
        <f>2</f>
        <v>2</v>
      </c>
      <c r="E65" s="152">
        <v>3967.4074999999998</v>
      </c>
      <c r="F65" s="99">
        <f>G65/1.18</f>
        <v>1361.1834165203602</v>
      </c>
      <c r="G65" s="109">
        <f>D65*E65*0.202423929416631</f>
        <v>1606.1964314940249</v>
      </c>
      <c r="H65" s="153"/>
      <c r="I65" s="99"/>
      <c r="J65" s="99"/>
      <c r="K65" s="109"/>
      <c r="L65" s="153"/>
      <c r="M65" s="99"/>
      <c r="N65" s="99"/>
      <c r="O65" s="155"/>
      <c r="P65" s="154"/>
      <c r="Q65" s="99"/>
      <c r="R65" s="99"/>
      <c r="S65" s="109"/>
      <c r="T65" s="156">
        <f t="shared" si="13"/>
        <v>2</v>
      </c>
      <c r="U65" s="157"/>
      <c r="V65" s="99">
        <f t="shared" si="14"/>
        <v>1361.1834165203602</v>
      </c>
      <c r="W65" s="109">
        <f t="shared" si="14"/>
        <v>1606.1964314940249</v>
      </c>
    </row>
    <row r="66" spans="1:23" s="228" customFormat="1" ht="15.75">
      <c r="A66" s="169" t="s">
        <v>217</v>
      </c>
      <c r="B66" s="150" t="s">
        <v>168</v>
      </c>
      <c r="C66" s="179" t="s">
        <v>146</v>
      </c>
      <c r="D66" s="88"/>
      <c r="E66" s="152"/>
      <c r="F66" s="99"/>
      <c r="G66" s="109"/>
      <c r="H66" s="153">
        <f>4</f>
        <v>4</v>
      </c>
      <c r="I66" s="99">
        <v>2363</v>
      </c>
      <c r="J66" s="99">
        <f>K66/1.18</f>
        <v>1621.4499837677936</v>
      </c>
      <c r="K66" s="109">
        <f>H66*I66*0.202423929416631</f>
        <v>1913.3109808459963</v>
      </c>
      <c r="L66" s="153"/>
      <c r="M66" s="99"/>
      <c r="N66" s="99"/>
      <c r="O66" s="155"/>
      <c r="P66" s="154"/>
      <c r="Q66" s="99"/>
      <c r="R66" s="99"/>
      <c r="S66" s="109"/>
      <c r="T66" s="156">
        <f t="shared" si="13"/>
        <v>4</v>
      </c>
      <c r="U66" s="157"/>
      <c r="V66" s="99">
        <f t="shared" si="14"/>
        <v>1621.4499837677936</v>
      </c>
      <c r="W66" s="109">
        <f t="shared" si="14"/>
        <v>1913.3109808459963</v>
      </c>
    </row>
    <row r="67" spans="1:23" s="228" customFormat="1" ht="16.5" thickBot="1">
      <c r="A67" s="169" t="s">
        <v>218</v>
      </c>
      <c r="B67" s="150" t="s">
        <v>169</v>
      </c>
      <c r="C67" s="179" t="s">
        <v>126</v>
      </c>
      <c r="D67" s="88"/>
      <c r="E67" s="152"/>
      <c r="F67" s="99"/>
      <c r="G67" s="109"/>
      <c r="H67" s="153">
        <f>1</f>
        <v>1</v>
      </c>
      <c r="I67" s="99">
        <v>300</v>
      </c>
      <c r="J67" s="99">
        <f>K67/1.18</f>
        <v>51.463710868635005</v>
      </c>
      <c r="K67" s="109">
        <f>H67*I67*0.202423929416631</f>
        <v>60.727178824989302</v>
      </c>
      <c r="L67" s="153"/>
      <c r="M67" s="99"/>
      <c r="N67" s="99"/>
      <c r="O67" s="155"/>
      <c r="P67" s="154"/>
      <c r="Q67" s="99"/>
      <c r="R67" s="99"/>
      <c r="S67" s="109"/>
      <c r="T67" s="156">
        <f t="shared" si="13"/>
        <v>1</v>
      </c>
      <c r="U67" s="157"/>
      <c r="V67" s="99">
        <f t="shared" si="14"/>
        <v>51.463710868635005</v>
      </c>
      <c r="W67" s="109">
        <f t="shared" si="14"/>
        <v>60.727178824989302</v>
      </c>
    </row>
    <row r="68" spans="1:23" s="136" customFormat="1" ht="19.5" customHeight="1" collapsed="1" thickBot="1">
      <c r="A68" s="63">
        <v>3</v>
      </c>
      <c r="B68" s="63">
        <v>3</v>
      </c>
      <c r="C68" s="64" t="s">
        <v>195</v>
      </c>
      <c r="D68" s="90"/>
      <c r="E68" s="102"/>
      <c r="F68" s="102">
        <f t="shared" ref="F68:G68" si="20">F69</f>
        <v>6355.9322033898316</v>
      </c>
      <c r="G68" s="126">
        <f t="shared" si="20"/>
        <v>7500.0000000000018</v>
      </c>
      <c r="H68" s="127"/>
      <c r="I68" s="102"/>
      <c r="J68" s="102">
        <f t="shared" ref="J68" si="21">J69</f>
        <v>2118.6440677966102</v>
      </c>
      <c r="K68" s="126">
        <f t="shared" ref="K68" si="22">K69</f>
        <v>2500</v>
      </c>
      <c r="L68" s="127"/>
      <c r="M68" s="102"/>
      <c r="N68" s="102">
        <f t="shared" ref="N68" si="23">N69</f>
        <v>2118.6440677966102</v>
      </c>
      <c r="O68" s="128">
        <f t="shared" ref="O68" si="24">O69</f>
        <v>2500</v>
      </c>
      <c r="P68" s="129"/>
      <c r="Q68" s="102"/>
      <c r="R68" s="102">
        <f t="shared" ref="R68" si="25">R69</f>
        <v>2118.6440677966102</v>
      </c>
      <c r="S68" s="126">
        <f t="shared" ref="S68" si="26">S69</f>
        <v>2500</v>
      </c>
      <c r="T68" s="129"/>
      <c r="U68" s="65"/>
      <c r="V68" s="102">
        <f t="shared" si="14"/>
        <v>12711.864406779659</v>
      </c>
      <c r="W68" s="126">
        <f t="shared" si="14"/>
        <v>15000.000000000002</v>
      </c>
    </row>
    <row r="69" spans="1:23" s="228" customFormat="1" ht="15.75">
      <c r="A69" s="169" t="s">
        <v>219</v>
      </c>
      <c r="B69" s="75" t="s">
        <v>196</v>
      </c>
      <c r="C69" s="187" t="s">
        <v>242</v>
      </c>
      <c r="D69" s="88">
        <f>D70+D71+D72+D73</f>
        <v>21</v>
      </c>
      <c r="E69" s="152"/>
      <c r="F69" s="99">
        <f>F70+F71+F72+F73</f>
        <v>6355.9322033898316</v>
      </c>
      <c r="G69" s="109">
        <f>G70+G71+G72+G73</f>
        <v>7500.0000000000018</v>
      </c>
      <c r="H69" s="184">
        <f>H70+H71+H72+H73</f>
        <v>13</v>
      </c>
      <c r="I69" s="165"/>
      <c r="J69" s="229">
        <f>J70+J71+J72+J73</f>
        <v>2118.6440677966102</v>
      </c>
      <c r="K69" s="230">
        <f>K70+K71+K72+K73</f>
        <v>2500</v>
      </c>
      <c r="L69" s="186">
        <f>L70+L71+L72+L73</f>
        <v>13</v>
      </c>
      <c r="M69" s="165"/>
      <c r="N69" s="165">
        <f>N70+N71+N72+N73</f>
        <v>2118.6440677966102</v>
      </c>
      <c r="O69" s="166">
        <f>O70+O71+O72+O73</f>
        <v>2500</v>
      </c>
      <c r="P69" s="184">
        <f>P70+P71+P72+P73</f>
        <v>13</v>
      </c>
      <c r="Q69" s="165"/>
      <c r="R69" s="165">
        <f>R70+R71+R72+R73</f>
        <v>2118.6440677966102</v>
      </c>
      <c r="S69" s="185">
        <f>S70+S71+S72+S73</f>
        <v>2500</v>
      </c>
      <c r="T69" s="96">
        <f t="shared" si="13"/>
        <v>60</v>
      </c>
      <c r="U69" s="77"/>
      <c r="V69" s="113">
        <f t="shared" ref="V69:W74" si="27">F69+J69+N69+R69</f>
        <v>12711.864406779659</v>
      </c>
      <c r="W69" s="114">
        <f t="shared" si="27"/>
        <v>15000.000000000002</v>
      </c>
    </row>
    <row r="70" spans="1:23" s="79" customFormat="1" ht="15.75" outlineLevel="1">
      <c r="A70" s="188"/>
      <c r="B70" s="188" t="s">
        <v>258</v>
      </c>
      <c r="C70" s="76" t="s">
        <v>141</v>
      </c>
      <c r="D70" s="89">
        <v>10</v>
      </c>
      <c r="E70" s="101">
        <f>199.256*1.18</f>
        <v>235.12207999999998</v>
      </c>
      <c r="F70" s="101">
        <f>G70/1.18</f>
        <v>1992.5600000000002</v>
      </c>
      <c r="G70" s="110">
        <f>E70*D70</f>
        <v>2351.2208000000001</v>
      </c>
      <c r="H70" s="94">
        <v>6</v>
      </c>
      <c r="I70" s="105">
        <f>199.256*1.18</f>
        <v>235.12207999999998</v>
      </c>
      <c r="J70" s="115">
        <f>K70/1.18</f>
        <v>1195.5360000000001</v>
      </c>
      <c r="K70" s="116">
        <v>1410.7324800000001</v>
      </c>
      <c r="L70" s="97">
        <v>6</v>
      </c>
      <c r="M70" s="105">
        <f>199.256*1.18</f>
        <v>235.12207999999998</v>
      </c>
      <c r="N70" s="115">
        <f>O70/1.18</f>
        <v>1195.5360000000001</v>
      </c>
      <c r="O70" s="116">
        <v>1410.7324800000001</v>
      </c>
      <c r="P70" s="97">
        <v>6</v>
      </c>
      <c r="Q70" s="105">
        <f>199.256*1.18</f>
        <v>235.12207999999998</v>
      </c>
      <c r="R70" s="115">
        <f>S70/1.18</f>
        <v>1195.5360000000001</v>
      </c>
      <c r="S70" s="116">
        <v>1410.7324800000001</v>
      </c>
      <c r="T70" s="97">
        <f t="shared" si="13"/>
        <v>28</v>
      </c>
      <c r="U70" s="78"/>
      <c r="V70" s="115">
        <f t="shared" si="27"/>
        <v>5579.1680000000006</v>
      </c>
      <c r="W70" s="116">
        <f t="shared" si="27"/>
        <v>6583.4182400000009</v>
      </c>
    </row>
    <row r="71" spans="1:23" s="79" customFormat="1" ht="15.75" outlineLevel="1">
      <c r="A71" s="188"/>
      <c r="B71" s="188" t="s">
        <v>259</v>
      </c>
      <c r="C71" s="76" t="s">
        <v>138</v>
      </c>
      <c r="D71" s="89">
        <v>1</v>
      </c>
      <c r="E71" s="101">
        <f>3224.89745762712*1.18</f>
        <v>3805.3790000000013</v>
      </c>
      <c r="F71" s="101">
        <f t="shared" ref="F71:F73" si="28">G71/1.18</f>
        <v>3224.8974576271198</v>
      </c>
      <c r="G71" s="110">
        <f t="shared" ref="G71:G73" si="29">D71*E71</f>
        <v>3805.3790000000013</v>
      </c>
      <c r="H71" s="94">
        <v>1</v>
      </c>
      <c r="I71" s="105">
        <v>593.66751999999997</v>
      </c>
      <c r="J71" s="115">
        <f t="shared" ref="J71:J72" si="30">K71/1.18</f>
        <v>503.10806779661016</v>
      </c>
      <c r="K71" s="116">
        <f t="shared" ref="K71:K72" si="31">H71*I71</f>
        <v>593.66751999999997</v>
      </c>
      <c r="L71" s="97">
        <v>1</v>
      </c>
      <c r="M71" s="105">
        <v>593.66751999999997</v>
      </c>
      <c r="N71" s="115">
        <f t="shared" ref="N71:N72" si="32">O71/1.18</f>
        <v>503.10806779661016</v>
      </c>
      <c r="O71" s="116">
        <f t="shared" ref="O71:O72" si="33">L71*M71</f>
        <v>593.66751999999997</v>
      </c>
      <c r="P71" s="97">
        <v>1</v>
      </c>
      <c r="Q71" s="105">
        <v>593.66751999999997</v>
      </c>
      <c r="R71" s="115">
        <f t="shared" ref="R71:R72" si="34">S71/1.18</f>
        <v>503.10806779661016</v>
      </c>
      <c r="S71" s="116">
        <f t="shared" ref="S71:S72" si="35">P71*Q71</f>
        <v>593.66751999999997</v>
      </c>
      <c r="T71" s="97">
        <f t="shared" si="13"/>
        <v>4</v>
      </c>
      <c r="U71" s="78"/>
      <c r="V71" s="115">
        <f t="shared" si="27"/>
        <v>4734.2216610169498</v>
      </c>
      <c r="W71" s="116">
        <f t="shared" si="27"/>
        <v>5586.3815600000016</v>
      </c>
    </row>
    <row r="72" spans="1:23" s="79" customFormat="1" ht="15.75" outlineLevel="1">
      <c r="A72" s="188"/>
      <c r="B72" s="188" t="s">
        <v>260</v>
      </c>
      <c r="C72" s="76" t="s">
        <v>139</v>
      </c>
      <c r="D72" s="89">
        <v>9</v>
      </c>
      <c r="E72" s="231">
        <v>82.600022222222208</v>
      </c>
      <c r="F72" s="101">
        <f t="shared" si="28"/>
        <v>630.0001694915253</v>
      </c>
      <c r="G72" s="110">
        <f t="shared" si="29"/>
        <v>743.40019999999981</v>
      </c>
      <c r="H72" s="94">
        <v>6</v>
      </c>
      <c r="I72" s="105">
        <v>82.6</v>
      </c>
      <c r="J72" s="115">
        <f t="shared" si="30"/>
        <v>420</v>
      </c>
      <c r="K72" s="116">
        <f t="shared" si="31"/>
        <v>495.59999999999997</v>
      </c>
      <c r="L72" s="97">
        <v>6</v>
      </c>
      <c r="M72" s="105">
        <v>82.6</v>
      </c>
      <c r="N72" s="115">
        <f t="shared" si="32"/>
        <v>420</v>
      </c>
      <c r="O72" s="116">
        <f t="shared" si="33"/>
        <v>495.59999999999997</v>
      </c>
      <c r="P72" s="97">
        <v>6</v>
      </c>
      <c r="Q72" s="105">
        <v>82.6</v>
      </c>
      <c r="R72" s="115">
        <f t="shared" si="34"/>
        <v>420</v>
      </c>
      <c r="S72" s="116">
        <f t="shared" si="35"/>
        <v>495.59999999999997</v>
      </c>
      <c r="T72" s="97">
        <f t="shared" si="13"/>
        <v>27</v>
      </c>
      <c r="U72" s="78"/>
      <c r="V72" s="115">
        <f t="shared" si="27"/>
        <v>1890.0001694915254</v>
      </c>
      <c r="W72" s="116">
        <f t="shared" si="27"/>
        <v>2230.2001999999998</v>
      </c>
    </row>
    <row r="73" spans="1:23" s="79" customFormat="1" ht="16.5" outlineLevel="1" thickBot="1">
      <c r="A73" s="215"/>
      <c r="B73" s="188" t="s">
        <v>261</v>
      </c>
      <c r="C73" s="76" t="s">
        <v>140</v>
      </c>
      <c r="D73" s="89">
        <v>1</v>
      </c>
      <c r="E73" s="101">
        <v>600</v>
      </c>
      <c r="F73" s="101">
        <f t="shared" si="28"/>
        <v>508.47457627118649</v>
      </c>
      <c r="G73" s="110">
        <f t="shared" si="29"/>
        <v>600</v>
      </c>
      <c r="H73" s="94"/>
      <c r="I73" s="105"/>
      <c r="J73" s="115"/>
      <c r="K73" s="116"/>
      <c r="L73" s="97"/>
      <c r="M73" s="105"/>
      <c r="N73" s="115"/>
      <c r="O73" s="116"/>
      <c r="P73" s="97"/>
      <c r="Q73" s="105"/>
      <c r="R73" s="115"/>
      <c r="S73" s="116"/>
      <c r="T73" s="97">
        <f t="shared" ref="T73" si="36">D73+H73+L73+P73</f>
        <v>1</v>
      </c>
      <c r="U73" s="78"/>
      <c r="V73" s="115">
        <f t="shared" si="27"/>
        <v>508.47457627118649</v>
      </c>
      <c r="W73" s="116">
        <f t="shared" si="27"/>
        <v>600</v>
      </c>
    </row>
    <row r="74" spans="1:23" ht="27" customHeight="1" thickBot="1">
      <c r="B74" s="237" t="s">
        <v>3</v>
      </c>
      <c r="C74" s="238"/>
      <c r="D74" s="91"/>
      <c r="E74" s="66"/>
      <c r="F74" s="106">
        <f>F28+F68+F15</f>
        <v>42879.894709232671</v>
      </c>
      <c r="G74" s="111">
        <f>G28+G68+G15</f>
        <v>50598.275756894553</v>
      </c>
      <c r="H74" s="95"/>
      <c r="I74" s="106"/>
      <c r="J74" s="106">
        <f>J28+J68+J15</f>
        <v>35923.435824535816</v>
      </c>
      <c r="K74" s="111">
        <f>K28+K68+K15</f>
        <v>42389.654272952263</v>
      </c>
      <c r="L74" s="98"/>
      <c r="M74" s="106"/>
      <c r="N74" s="106">
        <f>N28+N68+N15</f>
        <v>26381.949152542373</v>
      </c>
      <c r="O74" s="111">
        <f>O28+O68+O15</f>
        <v>31130.7</v>
      </c>
      <c r="P74" s="98"/>
      <c r="Q74" s="106"/>
      <c r="R74" s="106">
        <f>R28+R68+R15</f>
        <v>15000</v>
      </c>
      <c r="S74" s="111">
        <f>S28+S68+S15</f>
        <v>17700</v>
      </c>
      <c r="T74" s="98"/>
      <c r="U74" s="54"/>
      <c r="V74" s="106">
        <f t="shared" si="27"/>
        <v>120185.27968631085</v>
      </c>
      <c r="W74" s="111">
        <f t="shared" si="27"/>
        <v>141818.6300298468</v>
      </c>
    </row>
    <row r="75" spans="1:23">
      <c r="B75" s="22"/>
      <c r="C75" s="5"/>
      <c r="D75" s="5"/>
      <c r="E75" s="5"/>
      <c r="F75" s="5"/>
      <c r="G75" s="5"/>
      <c r="H75" s="5"/>
      <c r="I75" s="5"/>
      <c r="J75" s="5"/>
      <c r="K75" s="5"/>
      <c r="L75" s="5"/>
      <c r="M75" s="5"/>
      <c r="N75" s="5"/>
      <c r="O75" s="5"/>
      <c r="P75" s="5"/>
      <c r="Q75" s="5"/>
      <c r="R75" s="5"/>
      <c r="S75" s="5"/>
      <c r="T75" s="5"/>
      <c r="U75" s="5"/>
      <c r="V75" s="5"/>
      <c r="W75" s="5"/>
    </row>
    <row r="76" spans="1:23">
      <c r="B76" s="22"/>
      <c r="C76" s="5"/>
      <c r="D76" s="5"/>
      <c r="E76" s="5"/>
    </row>
    <row r="77" spans="1:23" s="23" customFormat="1" ht="20.25" customHeight="1">
      <c r="B77" s="10"/>
      <c r="C77" s="10"/>
      <c r="D77" s="10"/>
    </row>
    <row r="78" spans="1:23" s="23" customFormat="1" ht="23.25" customHeight="1">
      <c r="B78" s="10"/>
      <c r="C78" s="10"/>
      <c r="D78" s="10"/>
      <c r="H78" s="10"/>
      <c r="I78" s="10"/>
      <c r="J78" s="10"/>
      <c r="K78" s="10"/>
      <c r="L78" s="10"/>
      <c r="M78" s="10"/>
      <c r="N78" s="10"/>
      <c r="O78" s="10"/>
      <c r="P78" s="10"/>
      <c r="Q78" s="10"/>
      <c r="R78" s="10"/>
      <c r="S78" s="10"/>
      <c r="T78" s="10"/>
      <c r="W78" s="10"/>
    </row>
    <row r="79" spans="1:23" s="48" customFormat="1" ht="35.1" customHeight="1">
      <c r="L79" s="239" t="s">
        <v>49</v>
      </c>
      <c r="M79" s="239"/>
      <c r="N79" s="239"/>
      <c r="T79" s="240" t="s">
        <v>50</v>
      </c>
      <c r="U79" s="240"/>
      <c r="V79" s="240"/>
    </row>
    <row r="80" spans="1:23" s="5" customFormat="1" ht="15" customHeight="1">
      <c r="L80" s="243" t="s">
        <v>52</v>
      </c>
      <c r="M80" s="243"/>
      <c r="N80" s="243"/>
      <c r="T80" s="232" t="s">
        <v>53</v>
      </c>
      <c r="U80" s="232"/>
      <c r="V80" s="232"/>
    </row>
    <row r="81" spans="2:14" s="5" customFormat="1">
      <c r="B81" s="22"/>
      <c r="L81" s="232" t="s">
        <v>54</v>
      </c>
      <c r="M81" s="232"/>
      <c r="N81" s="232"/>
    </row>
  </sheetData>
  <mergeCells count="41">
    <mergeCell ref="B7:V7"/>
    <mergeCell ref="N2:V2"/>
    <mergeCell ref="N3:V3"/>
    <mergeCell ref="N4:V4"/>
    <mergeCell ref="N5:V5"/>
    <mergeCell ref="U6:V6"/>
    <mergeCell ref="E8:I8"/>
    <mergeCell ref="A10:A14"/>
    <mergeCell ref="B10:B14"/>
    <mergeCell ref="C10:C14"/>
    <mergeCell ref="D10:G10"/>
    <mergeCell ref="H10:K10"/>
    <mergeCell ref="K11:K14"/>
    <mergeCell ref="T10:W10"/>
    <mergeCell ref="D11:D14"/>
    <mergeCell ref="E11:E14"/>
    <mergeCell ref="F11:F14"/>
    <mergeCell ref="G11:G14"/>
    <mergeCell ref="H11:H14"/>
    <mergeCell ref="I11:I14"/>
    <mergeCell ref="J11:J14"/>
    <mergeCell ref="V11:V14"/>
    <mergeCell ref="W11:W14"/>
    <mergeCell ref="L11:L14"/>
    <mergeCell ref="M11:M14"/>
    <mergeCell ref="N11:N14"/>
    <mergeCell ref="O11:O14"/>
    <mergeCell ref="L81:N81"/>
    <mergeCell ref="R11:R14"/>
    <mergeCell ref="S11:S14"/>
    <mergeCell ref="L80:N80"/>
    <mergeCell ref="L10:O10"/>
    <mergeCell ref="P10:S10"/>
    <mergeCell ref="T80:V80"/>
    <mergeCell ref="T11:T14"/>
    <mergeCell ref="U11:U14"/>
    <mergeCell ref="B74:C74"/>
    <mergeCell ref="L79:N79"/>
    <mergeCell ref="T79:V79"/>
    <mergeCell ref="P11:P14"/>
    <mergeCell ref="Q11:Q14"/>
  </mergeCells>
  <dataValidations count="1">
    <dataValidation type="textLength" operator="lessThanOrEqual" allowBlank="1" showInputMessage="1" showErrorMessage="1" errorTitle="Ошибка" error="Допускается ввод не более 900 символов!" sqref="IL28 SH28 ACD28 ALZ28 AVV28 BFR28 BPN28 BZJ28 CJF28 CTB28 DCX28 DMT28 DWP28 EGL28 EQH28 FAD28 FJZ28 FTV28 GDR28 GNN28 GXJ28 HHF28 HRB28 IAX28 IKT28 IUP28 JEL28 JOH28 JYD28 KHZ28 KRV28 LBR28 LLN28 LVJ28 MFF28 MPB28 MYX28 NIT28 NSP28 OCL28 OMH28 OWD28 PFZ28 PPV28 PZR28 QJN28 QTJ28 RDF28 RNB28 RWX28 SGT28 SQP28 TAL28 TKH28 TUD28 UDZ28 UNV28 UXR28 VHN28 VRJ28 WBF28 WLB28 WUX28 IL65489 SH65489 ACD65489 ALZ65489 AVV65489 BFR65489 BPN65489 BZJ65489 CJF65489 CTB65489 DCX65489 DMT65489 DWP65489 EGL65489 EQH65489 FAD65489 FJZ65489 FTV65489 GDR65489 GNN65489 GXJ65489 HHF65489 HRB65489 IAX65489 IKT65489 IUP65489 JEL65489 JOH65489 JYD65489 KHZ65489 KRV65489 LBR65489 LLN65489 LVJ65489 MFF65489 MPB65489 MYX65489 NIT65489 NSP65489 OCL65489 OMH65489 OWD65489 PFZ65489 PPV65489 PZR65489 QJN65489 QTJ65489 RDF65489 RNB65489 RWX65489 SGT65489 SQP65489 TAL65489 TKH65489 TUD65489 UDZ65489 UNV65489 UXR65489 VHN65489 VRJ65489 WBF65489 WLB65489 WUX65489 IL131025 SH131025 ACD131025 ALZ131025 AVV131025 BFR131025 BPN131025 BZJ131025 CJF131025 CTB131025 DCX131025 DMT131025 DWP131025 EGL131025 EQH131025 FAD131025 FJZ131025 FTV131025 GDR131025 GNN131025 GXJ131025 HHF131025 HRB131025 IAX131025 IKT131025 IUP131025 JEL131025 JOH131025 JYD131025 KHZ131025 KRV131025 LBR131025 LLN131025 LVJ131025 MFF131025 MPB131025 MYX131025 NIT131025 NSP131025 OCL131025 OMH131025 OWD131025 PFZ131025 PPV131025 PZR131025 QJN131025 QTJ131025 RDF131025 RNB131025 RWX131025 SGT131025 SQP131025 TAL131025 TKH131025 TUD131025 UDZ131025 UNV131025 UXR131025 VHN131025 VRJ131025 WBF131025 WLB131025 WUX131025 IL196561 SH196561 ACD196561 ALZ196561 AVV196561 BFR196561 BPN196561 BZJ196561 CJF196561 CTB196561 DCX196561 DMT196561 DWP196561 EGL196561 EQH196561 FAD196561 FJZ196561 FTV196561 GDR196561 GNN196561 GXJ196561 HHF196561 HRB196561 IAX196561 IKT196561 IUP196561 JEL196561 JOH196561 JYD196561 KHZ196561 KRV196561 LBR196561 LLN196561 LVJ196561 MFF196561 MPB196561 MYX196561 NIT196561 NSP196561 OCL196561 OMH196561 OWD196561 PFZ196561 PPV196561 PZR196561 QJN196561 QTJ196561 RDF196561 RNB196561 RWX196561 SGT196561 SQP196561 TAL196561 TKH196561 TUD196561 UDZ196561 UNV196561 UXR196561 VHN196561 VRJ196561 WBF196561 WLB196561 WUX196561 IL262097 SH262097 ACD262097 ALZ262097 AVV262097 BFR262097 BPN262097 BZJ262097 CJF262097 CTB262097 DCX262097 DMT262097 DWP262097 EGL262097 EQH262097 FAD262097 FJZ262097 FTV262097 GDR262097 GNN262097 GXJ262097 HHF262097 HRB262097 IAX262097 IKT262097 IUP262097 JEL262097 JOH262097 JYD262097 KHZ262097 KRV262097 LBR262097 LLN262097 LVJ262097 MFF262097 MPB262097 MYX262097 NIT262097 NSP262097 OCL262097 OMH262097 OWD262097 PFZ262097 PPV262097 PZR262097 QJN262097 QTJ262097 RDF262097 RNB262097 RWX262097 SGT262097 SQP262097 TAL262097 TKH262097 TUD262097 UDZ262097 UNV262097 UXR262097 VHN262097 VRJ262097 WBF262097 WLB262097 WUX262097 IL327633 SH327633 ACD327633 ALZ327633 AVV327633 BFR327633 BPN327633 BZJ327633 CJF327633 CTB327633 DCX327633 DMT327633 DWP327633 EGL327633 EQH327633 FAD327633 FJZ327633 FTV327633 GDR327633 GNN327633 GXJ327633 HHF327633 HRB327633 IAX327633 IKT327633 IUP327633 JEL327633 JOH327633 JYD327633 KHZ327633 KRV327633 LBR327633 LLN327633 LVJ327633 MFF327633 MPB327633 MYX327633 NIT327633 NSP327633 OCL327633 OMH327633 OWD327633 PFZ327633 PPV327633 PZR327633 QJN327633 QTJ327633 RDF327633 RNB327633 RWX327633 SGT327633 SQP327633 TAL327633 TKH327633 TUD327633 UDZ327633 UNV327633 UXR327633 VHN327633 VRJ327633 WBF327633 WLB327633 WUX327633 IL393169 SH393169 ACD393169 ALZ393169 AVV393169 BFR393169 BPN393169 BZJ393169 CJF393169 CTB393169 DCX393169 DMT393169 DWP393169 EGL393169 EQH393169 FAD393169 FJZ393169 FTV393169 GDR393169 GNN393169 GXJ393169 HHF393169 HRB393169 IAX393169 IKT393169 IUP393169 JEL393169 JOH393169 JYD393169 KHZ393169 KRV393169 LBR393169 LLN393169 LVJ393169 MFF393169 MPB393169 MYX393169 NIT393169 NSP393169 OCL393169 OMH393169 OWD393169 PFZ393169 PPV393169 PZR393169 QJN393169 QTJ393169 RDF393169 RNB393169 RWX393169 SGT393169 SQP393169 TAL393169 TKH393169 TUD393169 UDZ393169 UNV393169 UXR393169 VHN393169 VRJ393169 WBF393169 WLB393169 WUX393169 IL458705 SH458705 ACD458705 ALZ458705 AVV458705 BFR458705 BPN458705 BZJ458705 CJF458705 CTB458705 DCX458705 DMT458705 DWP458705 EGL458705 EQH458705 FAD458705 FJZ458705 FTV458705 GDR458705 GNN458705 GXJ458705 HHF458705 HRB458705 IAX458705 IKT458705 IUP458705 JEL458705 JOH458705 JYD458705 KHZ458705 KRV458705 LBR458705 LLN458705 LVJ458705 MFF458705 MPB458705 MYX458705 NIT458705 NSP458705 OCL458705 OMH458705 OWD458705 PFZ458705 PPV458705 PZR458705 QJN458705 QTJ458705 RDF458705 RNB458705 RWX458705 SGT458705 SQP458705 TAL458705 TKH458705 TUD458705 UDZ458705 UNV458705 UXR458705 VHN458705 VRJ458705 WBF458705 WLB458705 WUX458705 IL524241 SH524241 ACD524241 ALZ524241 AVV524241 BFR524241 BPN524241 BZJ524241 CJF524241 CTB524241 DCX524241 DMT524241 DWP524241 EGL524241 EQH524241 FAD524241 FJZ524241 FTV524241 GDR524241 GNN524241 GXJ524241 HHF524241 HRB524241 IAX524241 IKT524241 IUP524241 JEL524241 JOH524241 JYD524241 KHZ524241 KRV524241 LBR524241 LLN524241 LVJ524241 MFF524241 MPB524241 MYX524241 NIT524241 NSP524241 OCL524241 OMH524241 OWD524241 PFZ524241 PPV524241 PZR524241 QJN524241 QTJ524241 RDF524241 RNB524241 RWX524241 SGT524241 SQP524241 TAL524241 TKH524241 TUD524241 UDZ524241 UNV524241 UXR524241 VHN524241 VRJ524241 WBF524241 WLB524241 WUX524241 IL589777 SH589777 ACD589777 ALZ589777 AVV589777 BFR589777 BPN589777 BZJ589777 CJF589777 CTB589777 DCX589777 DMT589777 DWP589777 EGL589777 EQH589777 FAD589777 FJZ589777 FTV589777 GDR589777 GNN589777 GXJ589777 HHF589777 HRB589777 IAX589777 IKT589777 IUP589777 JEL589777 JOH589777 JYD589777 KHZ589777 KRV589777 LBR589777 LLN589777 LVJ589777 MFF589777 MPB589777 MYX589777 NIT589777 NSP589777 OCL589777 OMH589777 OWD589777 PFZ589777 PPV589777 PZR589777 QJN589777 QTJ589777 RDF589777 RNB589777 RWX589777 SGT589777 SQP589777 TAL589777 TKH589777 TUD589777 UDZ589777 UNV589777 UXR589777 VHN589777 VRJ589777 WBF589777 WLB589777 WUX589777 IL655313 SH655313 ACD655313 ALZ655313 AVV655313 BFR655313 BPN655313 BZJ655313 CJF655313 CTB655313 DCX655313 DMT655313 DWP655313 EGL655313 EQH655313 FAD655313 FJZ655313 FTV655313 GDR655313 GNN655313 GXJ655313 HHF655313 HRB655313 IAX655313 IKT655313 IUP655313 JEL655313 JOH655313 JYD655313 KHZ655313 KRV655313 LBR655313 LLN655313 LVJ655313 MFF655313 MPB655313 MYX655313 NIT655313 NSP655313 OCL655313 OMH655313 OWD655313 PFZ655313 PPV655313 PZR655313 QJN655313 QTJ655313 RDF655313 RNB655313 RWX655313 SGT655313 SQP655313 TAL655313 TKH655313 TUD655313 UDZ655313 UNV655313 UXR655313 VHN655313 VRJ655313 WBF655313 WLB655313 WUX655313 IL720849 SH720849 ACD720849 ALZ720849 AVV720849 BFR720849 BPN720849 BZJ720849 CJF720849 CTB720849 DCX720849 DMT720849 DWP720849 EGL720849 EQH720849 FAD720849 FJZ720849 FTV720849 GDR720849 GNN720849 GXJ720849 HHF720849 HRB720849 IAX720849 IKT720849 IUP720849 JEL720849 JOH720849 JYD720849 KHZ720849 KRV720849 LBR720849 LLN720849 LVJ720849 MFF720849 MPB720849 MYX720849 NIT720849 NSP720849 OCL720849 OMH720849 OWD720849 PFZ720849 PPV720849 PZR720849 QJN720849 QTJ720849 RDF720849 RNB720849 RWX720849 SGT720849 SQP720849 TAL720849 TKH720849 TUD720849 UDZ720849 UNV720849 UXR720849 VHN720849 VRJ720849 WBF720849 WLB720849 WUX720849 IL786385 SH786385 ACD786385 ALZ786385 AVV786385 BFR786385 BPN786385 BZJ786385 CJF786385 CTB786385 DCX786385 DMT786385 DWP786385 EGL786385 EQH786385 FAD786385 FJZ786385 FTV786385 GDR786385 GNN786385 GXJ786385 HHF786385 HRB786385 IAX786385 IKT786385 IUP786385 JEL786385 JOH786385 JYD786385 KHZ786385 KRV786385 LBR786385 LLN786385 LVJ786385 MFF786385 MPB786385 MYX786385 NIT786385 NSP786385 OCL786385 OMH786385 OWD786385 PFZ786385 PPV786385 PZR786385 QJN786385 QTJ786385 RDF786385 RNB786385 RWX786385 SGT786385 SQP786385 TAL786385 TKH786385 TUD786385 UDZ786385 UNV786385 UXR786385 VHN786385 VRJ786385 WBF786385 WLB786385 WUX786385 IL851921 SH851921 ACD851921 ALZ851921 AVV851921 BFR851921 BPN851921 BZJ851921 CJF851921 CTB851921 DCX851921 DMT851921 DWP851921 EGL851921 EQH851921 FAD851921 FJZ851921 FTV851921 GDR851921 GNN851921 GXJ851921 HHF851921 HRB851921 IAX851921 IKT851921 IUP851921 JEL851921 JOH851921 JYD851921 KHZ851921 KRV851921 LBR851921 LLN851921 LVJ851921 MFF851921 MPB851921 MYX851921 NIT851921 NSP851921 OCL851921 OMH851921 OWD851921 PFZ851921 PPV851921 PZR851921 QJN851921 QTJ851921 RDF851921 RNB851921 RWX851921 SGT851921 SQP851921 TAL851921 TKH851921 TUD851921 UDZ851921 UNV851921 UXR851921 VHN851921 VRJ851921 WBF851921 WLB851921 WUX851921 IL917457 SH917457 ACD917457 ALZ917457 AVV917457 BFR917457 BPN917457 BZJ917457 CJF917457 CTB917457 DCX917457 DMT917457 DWP917457 EGL917457 EQH917457 FAD917457 FJZ917457 FTV917457 GDR917457 GNN917457 GXJ917457 HHF917457 HRB917457 IAX917457 IKT917457 IUP917457 JEL917457 JOH917457 JYD917457 KHZ917457 KRV917457 LBR917457 LLN917457 LVJ917457 MFF917457 MPB917457 MYX917457 NIT917457 NSP917457 OCL917457 OMH917457 OWD917457 PFZ917457 PPV917457 PZR917457 QJN917457 QTJ917457 RDF917457 RNB917457 RWX917457 SGT917457 SQP917457 TAL917457 TKH917457 TUD917457 UDZ917457 UNV917457 UXR917457 VHN917457 VRJ917457 WBF917457 WLB917457 WUX917457 IL982993 SH982993 ACD982993 ALZ982993 AVV982993 BFR982993 BPN982993 BZJ982993 CJF982993 CTB982993 DCX982993 DMT982993 DWP982993 EGL982993 EQH982993 FAD982993 FJZ982993 FTV982993 GDR982993 GNN982993 GXJ982993 HHF982993 HRB982993 IAX982993 IKT982993 IUP982993 JEL982993 JOH982993 JYD982993 KHZ982993 KRV982993 LBR982993 LLN982993 LVJ982993 MFF982993 MPB982993 MYX982993 NIT982993 NSP982993 OCL982993 OMH982993 OWD982993 PFZ982993 PPV982993 PZR982993 QJN982993 QTJ982993 RDF982993 RNB982993 RWX982993 SGT982993 SQP982993 TAL982993 TKH982993 TUD982993 UDZ982993 UNV982993 UXR982993 VHN982993 VRJ982993 WBF982993 WLB982993 WUX982993 IL65506:IL65513 SH65506:SH65513 ACD65506:ACD65513 ALZ65506:ALZ65513 AVV65506:AVV65513 BFR65506:BFR65513 BPN65506:BPN65513 BZJ65506:BZJ65513 CJF65506:CJF65513 CTB65506:CTB65513 DCX65506:DCX65513 DMT65506:DMT65513 DWP65506:DWP65513 EGL65506:EGL65513 EQH65506:EQH65513 FAD65506:FAD65513 FJZ65506:FJZ65513 FTV65506:FTV65513 GDR65506:GDR65513 GNN65506:GNN65513 GXJ65506:GXJ65513 HHF65506:HHF65513 HRB65506:HRB65513 IAX65506:IAX65513 IKT65506:IKT65513 IUP65506:IUP65513 JEL65506:JEL65513 JOH65506:JOH65513 JYD65506:JYD65513 KHZ65506:KHZ65513 KRV65506:KRV65513 LBR65506:LBR65513 LLN65506:LLN65513 LVJ65506:LVJ65513 MFF65506:MFF65513 MPB65506:MPB65513 MYX65506:MYX65513 NIT65506:NIT65513 NSP65506:NSP65513 OCL65506:OCL65513 OMH65506:OMH65513 OWD65506:OWD65513 PFZ65506:PFZ65513 PPV65506:PPV65513 PZR65506:PZR65513 QJN65506:QJN65513 QTJ65506:QTJ65513 RDF65506:RDF65513 RNB65506:RNB65513 RWX65506:RWX65513 SGT65506:SGT65513 SQP65506:SQP65513 TAL65506:TAL65513 TKH65506:TKH65513 TUD65506:TUD65513 UDZ65506:UDZ65513 UNV65506:UNV65513 UXR65506:UXR65513 VHN65506:VHN65513 VRJ65506:VRJ65513 WBF65506:WBF65513 WLB65506:WLB65513 WUX65506:WUX65513 IL131042:IL131049 SH131042:SH131049 ACD131042:ACD131049 ALZ131042:ALZ131049 AVV131042:AVV131049 BFR131042:BFR131049 BPN131042:BPN131049 BZJ131042:BZJ131049 CJF131042:CJF131049 CTB131042:CTB131049 DCX131042:DCX131049 DMT131042:DMT131049 DWP131042:DWP131049 EGL131042:EGL131049 EQH131042:EQH131049 FAD131042:FAD131049 FJZ131042:FJZ131049 FTV131042:FTV131049 GDR131042:GDR131049 GNN131042:GNN131049 GXJ131042:GXJ131049 HHF131042:HHF131049 HRB131042:HRB131049 IAX131042:IAX131049 IKT131042:IKT131049 IUP131042:IUP131049 JEL131042:JEL131049 JOH131042:JOH131049 JYD131042:JYD131049 KHZ131042:KHZ131049 KRV131042:KRV131049 LBR131042:LBR131049 LLN131042:LLN131049 LVJ131042:LVJ131049 MFF131042:MFF131049 MPB131042:MPB131049 MYX131042:MYX131049 NIT131042:NIT131049 NSP131042:NSP131049 OCL131042:OCL131049 OMH131042:OMH131049 OWD131042:OWD131049 PFZ131042:PFZ131049 PPV131042:PPV131049 PZR131042:PZR131049 QJN131042:QJN131049 QTJ131042:QTJ131049 RDF131042:RDF131049 RNB131042:RNB131049 RWX131042:RWX131049 SGT131042:SGT131049 SQP131042:SQP131049 TAL131042:TAL131049 TKH131042:TKH131049 TUD131042:TUD131049 UDZ131042:UDZ131049 UNV131042:UNV131049 UXR131042:UXR131049 VHN131042:VHN131049 VRJ131042:VRJ131049 WBF131042:WBF131049 WLB131042:WLB131049 WUX131042:WUX131049 IL196578:IL196585 SH196578:SH196585 ACD196578:ACD196585 ALZ196578:ALZ196585 AVV196578:AVV196585 BFR196578:BFR196585 BPN196578:BPN196585 BZJ196578:BZJ196585 CJF196578:CJF196585 CTB196578:CTB196585 DCX196578:DCX196585 DMT196578:DMT196585 DWP196578:DWP196585 EGL196578:EGL196585 EQH196578:EQH196585 FAD196578:FAD196585 FJZ196578:FJZ196585 FTV196578:FTV196585 GDR196578:GDR196585 GNN196578:GNN196585 GXJ196578:GXJ196585 HHF196578:HHF196585 HRB196578:HRB196585 IAX196578:IAX196585 IKT196578:IKT196585 IUP196578:IUP196585 JEL196578:JEL196585 JOH196578:JOH196585 JYD196578:JYD196585 KHZ196578:KHZ196585 KRV196578:KRV196585 LBR196578:LBR196585 LLN196578:LLN196585 LVJ196578:LVJ196585 MFF196578:MFF196585 MPB196578:MPB196585 MYX196578:MYX196585 NIT196578:NIT196585 NSP196578:NSP196585 OCL196578:OCL196585 OMH196578:OMH196585 OWD196578:OWD196585 PFZ196578:PFZ196585 PPV196578:PPV196585 PZR196578:PZR196585 QJN196578:QJN196585 QTJ196578:QTJ196585 RDF196578:RDF196585 RNB196578:RNB196585 RWX196578:RWX196585 SGT196578:SGT196585 SQP196578:SQP196585 TAL196578:TAL196585 TKH196578:TKH196585 TUD196578:TUD196585 UDZ196578:UDZ196585 UNV196578:UNV196585 UXR196578:UXR196585 VHN196578:VHN196585 VRJ196578:VRJ196585 WBF196578:WBF196585 WLB196578:WLB196585 WUX196578:WUX196585 IL262114:IL262121 SH262114:SH262121 ACD262114:ACD262121 ALZ262114:ALZ262121 AVV262114:AVV262121 BFR262114:BFR262121 BPN262114:BPN262121 BZJ262114:BZJ262121 CJF262114:CJF262121 CTB262114:CTB262121 DCX262114:DCX262121 DMT262114:DMT262121 DWP262114:DWP262121 EGL262114:EGL262121 EQH262114:EQH262121 FAD262114:FAD262121 FJZ262114:FJZ262121 FTV262114:FTV262121 GDR262114:GDR262121 GNN262114:GNN262121 GXJ262114:GXJ262121 HHF262114:HHF262121 HRB262114:HRB262121 IAX262114:IAX262121 IKT262114:IKT262121 IUP262114:IUP262121 JEL262114:JEL262121 JOH262114:JOH262121 JYD262114:JYD262121 KHZ262114:KHZ262121 KRV262114:KRV262121 LBR262114:LBR262121 LLN262114:LLN262121 LVJ262114:LVJ262121 MFF262114:MFF262121 MPB262114:MPB262121 MYX262114:MYX262121 NIT262114:NIT262121 NSP262114:NSP262121 OCL262114:OCL262121 OMH262114:OMH262121 OWD262114:OWD262121 PFZ262114:PFZ262121 PPV262114:PPV262121 PZR262114:PZR262121 QJN262114:QJN262121 QTJ262114:QTJ262121 RDF262114:RDF262121 RNB262114:RNB262121 RWX262114:RWX262121 SGT262114:SGT262121 SQP262114:SQP262121 TAL262114:TAL262121 TKH262114:TKH262121 TUD262114:TUD262121 UDZ262114:UDZ262121 UNV262114:UNV262121 UXR262114:UXR262121 VHN262114:VHN262121 VRJ262114:VRJ262121 WBF262114:WBF262121 WLB262114:WLB262121 WUX262114:WUX262121 IL327650:IL327657 SH327650:SH327657 ACD327650:ACD327657 ALZ327650:ALZ327657 AVV327650:AVV327657 BFR327650:BFR327657 BPN327650:BPN327657 BZJ327650:BZJ327657 CJF327650:CJF327657 CTB327650:CTB327657 DCX327650:DCX327657 DMT327650:DMT327657 DWP327650:DWP327657 EGL327650:EGL327657 EQH327650:EQH327657 FAD327650:FAD327657 FJZ327650:FJZ327657 FTV327650:FTV327657 GDR327650:GDR327657 GNN327650:GNN327657 GXJ327650:GXJ327657 HHF327650:HHF327657 HRB327650:HRB327657 IAX327650:IAX327657 IKT327650:IKT327657 IUP327650:IUP327657 JEL327650:JEL327657 JOH327650:JOH327657 JYD327650:JYD327657 KHZ327650:KHZ327657 KRV327650:KRV327657 LBR327650:LBR327657 LLN327650:LLN327657 LVJ327650:LVJ327657 MFF327650:MFF327657 MPB327650:MPB327657 MYX327650:MYX327657 NIT327650:NIT327657 NSP327650:NSP327657 OCL327650:OCL327657 OMH327650:OMH327657 OWD327650:OWD327657 PFZ327650:PFZ327657 PPV327650:PPV327657 PZR327650:PZR327657 QJN327650:QJN327657 QTJ327650:QTJ327657 RDF327650:RDF327657 RNB327650:RNB327657 RWX327650:RWX327657 SGT327650:SGT327657 SQP327650:SQP327657 TAL327650:TAL327657 TKH327650:TKH327657 TUD327650:TUD327657 UDZ327650:UDZ327657 UNV327650:UNV327657 UXR327650:UXR327657 VHN327650:VHN327657 VRJ327650:VRJ327657 WBF327650:WBF327657 WLB327650:WLB327657 WUX327650:WUX327657 IL393186:IL393193 SH393186:SH393193 ACD393186:ACD393193 ALZ393186:ALZ393193 AVV393186:AVV393193 BFR393186:BFR393193 BPN393186:BPN393193 BZJ393186:BZJ393193 CJF393186:CJF393193 CTB393186:CTB393193 DCX393186:DCX393193 DMT393186:DMT393193 DWP393186:DWP393193 EGL393186:EGL393193 EQH393186:EQH393193 FAD393186:FAD393193 FJZ393186:FJZ393193 FTV393186:FTV393193 GDR393186:GDR393193 GNN393186:GNN393193 GXJ393186:GXJ393193 HHF393186:HHF393193 HRB393186:HRB393193 IAX393186:IAX393193 IKT393186:IKT393193 IUP393186:IUP393193 JEL393186:JEL393193 JOH393186:JOH393193 JYD393186:JYD393193 KHZ393186:KHZ393193 KRV393186:KRV393193 LBR393186:LBR393193 LLN393186:LLN393193 LVJ393186:LVJ393193 MFF393186:MFF393193 MPB393186:MPB393193 MYX393186:MYX393193 NIT393186:NIT393193 NSP393186:NSP393193 OCL393186:OCL393193 OMH393186:OMH393193 OWD393186:OWD393193 PFZ393186:PFZ393193 PPV393186:PPV393193 PZR393186:PZR393193 QJN393186:QJN393193 QTJ393186:QTJ393193 RDF393186:RDF393193 RNB393186:RNB393193 RWX393186:RWX393193 SGT393186:SGT393193 SQP393186:SQP393193 TAL393186:TAL393193 TKH393186:TKH393193 TUD393186:TUD393193 UDZ393186:UDZ393193 UNV393186:UNV393193 UXR393186:UXR393193 VHN393186:VHN393193 VRJ393186:VRJ393193 WBF393186:WBF393193 WLB393186:WLB393193 WUX393186:WUX393193 IL458722:IL458729 SH458722:SH458729 ACD458722:ACD458729 ALZ458722:ALZ458729 AVV458722:AVV458729 BFR458722:BFR458729 BPN458722:BPN458729 BZJ458722:BZJ458729 CJF458722:CJF458729 CTB458722:CTB458729 DCX458722:DCX458729 DMT458722:DMT458729 DWP458722:DWP458729 EGL458722:EGL458729 EQH458722:EQH458729 FAD458722:FAD458729 FJZ458722:FJZ458729 FTV458722:FTV458729 GDR458722:GDR458729 GNN458722:GNN458729 GXJ458722:GXJ458729 HHF458722:HHF458729 HRB458722:HRB458729 IAX458722:IAX458729 IKT458722:IKT458729 IUP458722:IUP458729 JEL458722:JEL458729 JOH458722:JOH458729 JYD458722:JYD458729 KHZ458722:KHZ458729 KRV458722:KRV458729 LBR458722:LBR458729 LLN458722:LLN458729 LVJ458722:LVJ458729 MFF458722:MFF458729 MPB458722:MPB458729 MYX458722:MYX458729 NIT458722:NIT458729 NSP458722:NSP458729 OCL458722:OCL458729 OMH458722:OMH458729 OWD458722:OWD458729 PFZ458722:PFZ458729 PPV458722:PPV458729 PZR458722:PZR458729 QJN458722:QJN458729 QTJ458722:QTJ458729 RDF458722:RDF458729 RNB458722:RNB458729 RWX458722:RWX458729 SGT458722:SGT458729 SQP458722:SQP458729 TAL458722:TAL458729 TKH458722:TKH458729 TUD458722:TUD458729 UDZ458722:UDZ458729 UNV458722:UNV458729 UXR458722:UXR458729 VHN458722:VHN458729 VRJ458722:VRJ458729 WBF458722:WBF458729 WLB458722:WLB458729 WUX458722:WUX458729 IL524258:IL524265 SH524258:SH524265 ACD524258:ACD524265 ALZ524258:ALZ524265 AVV524258:AVV524265 BFR524258:BFR524265 BPN524258:BPN524265 BZJ524258:BZJ524265 CJF524258:CJF524265 CTB524258:CTB524265 DCX524258:DCX524265 DMT524258:DMT524265 DWP524258:DWP524265 EGL524258:EGL524265 EQH524258:EQH524265 FAD524258:FAD524265 FJZ524258:FJZ524265 FTV524258:FTV524265 GDR524258:GDR524265 GNN524258:GNN524265 GXJ524258:GXJ524265 HHF524258:HHF524265 HRB524258:HRB524265 IAX524258:IAX524265 IKT524258:IKT524265 IUP524258:IUP524265 JEL524258:JEL524265 JOH524258:JOH524265 JYD524258:JYD524265 KHZ524258:KHZ524265 KRV524258:KRV524265 LBR524258:LBR524265 LLN524258:LLN524265 LVJ524258:LVJ524265 MFF524258:MFF524265 MPB524258:MPB524265 MYX524258:MYX524265 NIT524258:NIT524265 NSP524258:NSP524265 OCL524258:OCL524265 OMH524258:OMH524265 OWD524258:OWD524265 PFZ524258:PFZ524265 PPV524258:PPV524265 PZR524258:PZR524265 QJN524258:QJN524265 QTJ524258:QTJ524265 RDF524258:RDF524265 RNB524258:RNB524265 RWX524258:RWX524265 SGT524258:SGT524265 SQP524258:SQP524265 TAL524258:TAL524265 TKH524258:TKH524265 TUD524258:TUD524265 UDZ524258:UDZ524265 UNV524258:UNV524265 UXR524258:UXR524265 VHN524258:VHN524265 VRJ524258:VRJ524265 WBF524258:WBF524265 WLB524258:WLB524265 WUX524258:WUX524265 IL589794:IL589801 SH589794:SH589801 ACD589794:ACD589801 ALZ589794:ALZ589801 AVV589794:AVV589801 BFR589794:BFR589801 BPN589794:BPN589801 BZJ589794:BZJ589801 CJF589794:CJF589801 CTB589794:CTB589801 DCX589794:DCX589801 DMT589794:DMT589801 DWP589794:DWP589801 EGL589794:EGL589801 EQH589794:EQH589801 FAD589794:FAD589801 FJZ589794:FJZ589801 FTV589794:FTV589801 GDR589794:GDR589801 GNN589794:GNN589801 GXJ589794:GXJ589801 HHF589794:HHF589801 HRB589794:HRB589801 IAX589794:IAX589801 IKT589794:IKT589801 IUP589794:IUP589801 JEL589794:JEL589801 JOH589794:JOH589801 JYD589794:JYD589801 KHZ589794:KHZ589801 KRV589794:KRV589801 LBR589794:LBR589801 LLN589794:LLN589801 LVJ589794:LVJ589801 MFF589794:MFF589801 MPB589794:MPB589801 MYX589794:MYX589801 NIT589794:NIT589801 NSP589794:NSP589801 OCL589794:OCL589801 OMH589794:OMH589801 OWD589794:OWD589801 PFZ589794:PFZ589801 PPV589794:PPV589801 PZR589794:PZR589801 QJN589794:QJN589801 QTJ589794:QTJ589801 RDF589794:RDF589801 RNB589794:RNB589801 RWX589794:RWX589801 SGT589794:SGT589801 SQP589794:SQP589801 TAL589794:TAL589801 TKH589794:TKH589801 TUD589794:TUD589801 UDZ589794:UDZ589801 UNV589794:UNV589801 UXR589794:UXR589801 VHN589794:VHN589801 VRJ589794:VRJ589801 WBF589794:WBF589801 WLB589794:WLB589801 WUX589794:WUX589801 IL655330:IL655337 SH655330:SH655337 ACD655330:ACD655337 ALZ655330:ALZ655337 AVV655330:AVV655337 BFR655330:BFR655337 BPN655330:BPN655337 BZJ655330:BZJ655337 CJF655330:CJF655337 CTB655330:CTB655337 DCX655330:DCX655337 DMT655330:DMT655337 DWP655330:DWP655337 EGL655330:EGL655337 EQH655330:EQH655337 FAD655330:FAD655337 FJZ655330:FJZ655337 FTV655330:FTV655337 GDR655330:GDR655337 GNN655330:GNN655337 GXJ655330:GXJ655337 HHF655330:HHF655337 HRB655330:HRB655337 IAX655330:IAX655337 IKT655330:IKT655337 IUP655330:IUP655337 JEL655330:JEL655337 JOH655330:JOH655337 JYD655330:JYD655337 KHZ655330:KHZ655337 KRV655330:KRV655337 LBR655330:LBR655337 LLN655330:LLN655337 LVJ655330:LVJ655337 MFF655330:MFF655337 MPB655330:MPB655337 MYX655330:MYX655337 NIT655330:NIT655337 NSP655330:NSP655337 OCL655330:OCL655337 OMH655330:OMH655337 OWD655330:OWD655337 PFZ655330:PFZ655337 PPV655330:PPV655337 PZR655330:PZR655337 QJN655330:QJN655337 QTJ655330:QTJ655337 RDF655330:RDF655337 RNB655330:RNB655337 RWX655330:RWX655337 SGT655330:SGT655337 SQP655330:SQP655337 TAL655330:TAL655337 TKH655330:TKH655337 TUD655330:TUD655337 UDZ655330:UDZ655337 UNV655330:UNV655337 UXR655330:UXR655337 VHN655330:VHN655337 VRJ655330:VRJ655337 WBF655330:WBF655337 WLB655330:WLB655337 WUX655330:WUX655337 IL720866:IL720873 SH720866:SH720873 ACD720866:ACD720873 ALZ720866:ALZ720873 AVV720866:AVV720873 BFR720866:BFR720873 BPN720866:BPN720873 BZJ720866:BZJ720873 CJF720866:CJF720873 CTB720866:CTB720873 DCX720866:DCX720873 DMT720866:DMT720873 DWP720866:DWP720873 EGL720866:EGL720873 EQH720866:EQH720873 FAD720866:FAD720873 FJZ720866:FJZ720873 FTV720866:FTV720873 GDR720866:GDR720873 GNN720866:GNN720873 GXJ720866:GXJ720873 HHF720866:HHF720873 HRB720866:HRB720873 IAX720866:IAX720873 IKT720866:IKT720873 IUP720866:IUP720873 JEL720866:JEL720873 JOH720866:JOH720873 JYD720866:JYD720873 KHZ720866:KHZ720873 KRV720866:KRV720873 LBR720866:LBR720873 LLN720866:LLN720873 LVJ720866:LVJ720873 MFF720866:MFF720873 MPB720866:MPB720873 MYX720866:MYX720873 NIT720866:NIT720873 NSP720866:NSP720873 OCL720866:OCL720873 OMH720866:OMH720873 OWD720866:OWD720873 PFZ720866:PFZ720873 PPV720866:PPV720873 PZR720866:PZR720873 QJN720866:QJN720873 QTJ720866:QTJ720873 RDF720866:RDF720873 RNB720866:RNB720873 RWX720866:RWX720873 SGT720866:SGT720873 SQP720866:SQP720873 TAL720866:TAL720873 TKH720866:TKH720873 TUD720866:TUD720873 UDZ720866:UDZ720873 UNV720866:UNV720873 UXR720866:UXR720873 VHN720866:VHN720873 VRJ720866:VRJ720873 WBF720866:WBF720873 WLB720866:WLB720873 WUX720866:WUX720873 IL786402:IL786409 SH786402:SH786409 ACD786402:ACD786409 ALZ786402:ALZ786409 AVV786402:AVV786409 BFR786402:BFR786409 BPN786402:BPN786409 BZJ786402:BZJ786409 CJF786402:CJF786409 CTB786402:CTB786409 DCX786402:DCX786409 DMT786402:DMT786409 DWP786402:DWP786409 EGL786402:EGL786409 EQH786402:EQH786409 FAD786402:FAD786409 FJZ786402:FJZ786409 FTV786402:FTV786409 GDR786402:GDR786409 GNN786402:GNN786409 GXJ786402:GXJ786409 HHF786402:HHF786409 HRB786402:HRB786409 IAX786402:IAX786409 IKT786402:IKT786409 IUP786402:IUP786409 JEL786402:JEL786409 JOH786402:JOH786409 JYD786402:JYD786409 KHZ786402:KHZ786409 KRV786402:KRV786409 LBR786402:LBR786409 LLN786402:LLN786409 LVJ786402:LVJ786409 MFF786402:MFF786409 MPB786402:MPB786409 MYX786402:MYX786409 NIT786402:NIT786409 NSP786402:NSP786409 OCL786402:OCL786409 OMH786402:OMH786409 OWD786402:OWD786409 PFZ786402:PFZ786409 PPV786402:PPV786409 PZR786402:PZR786409 QJN786402:QJN786409 QTJ786402:QTJ786409 RDF786402:RDF786409 RNB786402:RNB786409 RWX786402:RWX786409 SGT786402:SGT786409 SQP786402:SQP786409 TAL786402:TAL786409 TKH786402:TKH786409 TUD786402:TUD786409 UDZ786402:UDZ786409 UNV786402:UNV786409 UXR786402:UXR786409 VHN786402:VHN786409 VRJ786402:VRJ786409 WBF786402:WBF786409 WLB786402:WLB786409 WUX786402:WUX786409 IL851938:IL851945 SH851938:SH851945 ACD851938:ACD851945 ALZ851938:ALZ851945 AVV851938:AVV851945 BFR851938:BFR851945 BPN851938:BPN851945 BZJ851938:BZJ851945 CJF851938:CJF851945 CTB851938:CTB851945 DCX851938:DCX851945 DMT851938:DMT851945 DWP851938:DWP851945 EGL851938:EGL851945 EQH851938:EQH851945 FAD851938:FAD851945 FJZ851938:FJZ851945 FTV851938:FTV851945 GDR851938:GDR851945 GNN851938:GNN851945 GXJ851938:GXJ851945 HHF851938:HHF851945 HRB851938:HRB851945 IAX851938:IAX851945 IKT851938:IKT851945 IUP851938:IUP851945 JEL851938:JEL851945 JOH851938:JOH851945 JYD851938:JYD851945 KHZ851938:KHZ851945 KRV851938:KRV851945 LBR851938:LBR851945 LLN851938:LLN851945 LVJ851938:LVJ851945 MFF851938:MFF851945 MPB851938:MPB851945 MYX851938:MYX851945 NIT851938:NIT851945 NSP851938:NSP851945 OCL851938:OCL851945 OMH851938:OMH851945 OWD851938:OWD851945 PFZ851938:PFZ851945 PPV851938:PPV851945 PZR851938:PZR851945 QJN851938:QJN851945 QTJ851938:QTJ851945 RDF851938:RDF851945 RNB851938:RNB851945 RWX851938:RWX851945 SGT851938:SGT851945 SQP851938:SQP851945 TAL851938:TAL851945 TKH851938:TKH851945 TUD851938:TUD851945 UDZ851938:UDZ851945 UNV851938:UNV851945 UXR851938:UXR851945 VHN851938:VHN851945 VRJ851938:VRJ851945 WBF851938:WBF851945 WLB851938:WLB851945 WUX851938:WUX851945 IL917474:IL917481 SH917474:SH917481 ACD917474:ACD917481 ALZ917474:ALZ917481 AVV917474:AVV917481 BFR917474:BFR917481 BPN917474:BPN917481 BZJ917474:BZJ917481 CJF917474:CJF917481 CTB917474:CTB917481 DCX917474:DCX917481 DMT917474:DMT917481 DWP917474:DWP917481 EGL917474:EGL917481 EQH917474:EQH917481 FAD917474:FAD917481 FJZ917474:FJZ917481 FTV917474:FTV917481 GDR917474:GDR917481 GNN917474:GNN917481 GXJ917474:GXJ917481 HHF917474:HHF917481 HRB917474:HRB917481 IAX917474:IAX917481 IKT917474:IKT917481 IUP917474:IUP917481 JEL917474:JEL917481 JOH917474:JOH917481 JYD917474:JYD917481 KHZ917474:KHZ917481 KRV917474:KRV917481 LBR917474:LBR917481 LLN917474:LLN917481 LVJ917474:LVJ917481 MFF917474:MFF917481 MPB917474:MPB917481 MYX917474:MYX917481 NIT917474:NIT917481 NSP917474:NSP917481 OCL917474:OCL917481 OMH917474:OMH917481 OWD917474:OWD917481 PFZ917474:PFZ917481 PPV917474:PPV917481 PZR917474:PZR917481 QJN917474:QJN917481 QTJ917474:QTJ917481 RDF917474:RDF917481 RNB917474:RNB917481 RWX917474:RWX917481 SGT917474:SGT917481 SQP917474:SQP917481 TAL917474:TAL917481 TKH917474:TKH917481 TUD917474:TUD917481 UDZ917474:UDZ917481 UNV917474:UNV917481 UXR917474:UXR917481 VHN917474:VHN917481 VRJ917474:VRJ917481 WBF917474:WBF917481 WLB917474:WLB917481 WUX917474:WUX917481 IL983010:IL983017 SH983010:SH983017 ACD983010:ACD983017 ALZ983010:ALZ983017 AVV983010:AVV983017 BFR983010:BFR983017 BPN983010:BPN983017 BZJ983010:BZJ983017 CJF983010:CJF983017 CTB983010:CTB983017 DCX983010:DCX983017 DMT983010:DMT983017 DWP983010:DWP983017 EGL983010:EGL983017 EQH983010:EQH983017 FAD983010:FAD983017 FJZ983010:FJZ983017 FTV983010:FTV983017 GDR983010:GDR983017 GNN983010:GNN983017 GXJ983010:GXJ983017 HHF983010:HHF983017 HRB983010:HRB983017 IAX983010:IAX983017 IKT983010:IKT983017 IUP983010:IUP983017 JEL983010:JEL983017 JOH983010:JOH983017 JYD983010:JYD983017 KHZ983010:KHZ983017 KRV983010:KRV983017 LBR983010:LBR983017 LLN983010:LLN983017 LVJ983010:LVJ983017 MFF983010:MFF983017 MPB983010:MPB983017 MYX983010:MYX983017 NIT983010:NIT983017 NSP983010:NSP983017 OCL983010:OCL983017 OMH983010:OMH983017 OWD983010:OWD983017 PFZ983010:PFZ983017 PPV983010:PPV983017 PZR983010:PZR983017 QJN983010:QJN983017 QTJ983010:QTJ983017 RDF983010:RDF983017 RNB983010:RNB983017 RWX983010:RWX983017 SGT983010:SGT983017 SQP983010:SQP983017 TAL983010:TAL983017 TKH983010:TKH983017 TUD983010:TUD983017 UDZ983010:UDZ983017 UNV983010:UNV983017 UXR983010:UXR983017 VHN983010:VHN983017 VRJ983010:VRJ983017 WBF983010:WBF983017 WLB983010:WLB983017 WUX983010:WUX983017 C65490:E65505 IN65490:IP65505 SJ65490:SL65505 ACF65490:ACH65505 AMB65490:AMD65505 AVX65490:AVZ65505 BFT65490:BFV65505 BPP65490:BPR65505 BZL65490:BZN65505 CJH65490:CJJ65505 CTD65490:CTF65505 DCZ65490:DDB65505 DMV65490:DMX65505 DWR65490:DWT65505 EGN65490:EGP65505 EQJ65490:EQL65505 FAF65490:FAH65505 FKB65490:FKD65505 FTX65490:FTZ65505 GDT65490:GDV65505 GNP65490:GNR65505 GXL65490:GXN65505 HHH65490:HHJ65505 HRD65490:HRF65505 IAZ65490:IBB65505 IKV65490:IKX65505 IUR65490:IUT65505 JEN65490:JEP65505 JOJ65490:JOL65505 JYF65490:JYH65505 KIB65490:KID65505 KRX65490:KRZ65505 LBT65490:LBV65505 LLP65490:LLR65505 LVL65490:LVN65505 MFH65490:MFJ65505 MPD65490:MPF65505 MYZ65490:MZB65505 NIV65490:NIX65505 NSR65490:NST65505 OCN65490:OCP65505 OMJ65490:OML65505 OWF65490:OWH65505 PGB65490:PGD65505 PPX65490:PPZ65505 PZT65490:PZV65505 QJP65490:QJR65505 QTL65490:QTN65505 RDH65490:RDJ65505 RND65490:RNF65505 RWZ65490:RXB65505 SGV65490:SGX65505 SQR65490:SQT65505 TAN65490:TAP65505 TKJ65490:TKL65505 TUF65490:TUH65505 UEB65490:UED65505 UNX65490:UNZ65505 UXT65490:UXV65505 VHP65490:VHR65505 VRL65490:VRN65505 WBH65490:WBJ65505 WLD65490:WLF65505 WUZ65490:WVB65505 C131026:E131041 IN131026:IP131041 SJ131026:SL131041 ACF131026:ACH131041 AMB131026:AMD131041 AVX131026:AVZ131041 BFT131026:BFV131041 BPP131026:BPR131041 BZL131026:BZN131041 CJH131026:CJJ131041 CTD131026:CTF131041 DCZ131026:DDB131041 DMV131026:DMX131041 DWR131026:DWT131041 EGN131026:EGP131041 EQJ131026:EQL131041 FAF131026:FAH131041 FKB131026:FKD131041 FTX131026:FTZ131041 GDT131026:GDV131041 GNP131026:GNR131041 GXL131026:GXN131041 HHH131026:HHJ131041 HRD131026:HRF131041 IAZ131026:IBB131041 IKV131026:IKX131041 IUR131026:IUT131041 JEN131026:JEP131041 JOJ131026:JOL131041 JYF131026:JYH131041 KIB131026:KID131041 KRX131026:KRZ131041 LBT131026:LBV131041 LLP131026:LLR131041 LVL131026:LVN131041 MFH131026:MFJ131041 MPD131026:MPF131041 MYZ131026:MZB131041 NIV131026:NIX131041 NSR131026:NST131041 OCN131026:OCP131041 OMJ131026:OML131041 OWF131026:OWH131041 PGB131026:PGD131041 PPX131026:PPZ131041 PZT131026:PZV131041 QJP131026:QJR131041 QTL131026:QTN131041 RDH131026:RDJ131041 RND131026:RNF131041 RWZ131026:RXB131041 SGV131026:SGX131041 SQR131026:SQT131041 TAN131026:TAP131041 TKJ131026:TKL131041 TUF131026:TUH131041 UEB131026:UED131041 UNX131026:UNZ131041 UXT131026:UXV131041 VHP131026:VHR131041 VRL131026:VRN131041 WBH131026:WBJ131041 WLD131026:WLF131041 WUZ131026:WVB131041 C196562:E196577 IN196562:IP196577 SJ196562:SL196577 ACF196562:ACH196577 AMB196562:AMD196577 AVX196562:AVZ196577 BFT196562:BFV196577 BPP196562:BPR196577 BZL196562:BZN196577 CJH196562:CJJ196577 CTD196562:CTF196577 DCZ196562:DDB196577 DMV196562:DMX196577 DWR196562:DWT196577 EGN196562:EGP196577 EQJ196562:EQL196577 FAF196562:FAH196577 FKB196562:FKD196577 FTX196562:FTZ196577 GDT196562:GDV196577 GNP196562:GNR196577 GXL196562:GXN196577 HHH196562:HHJ196577 HRD196562:HRF196577 IAZ196562:IBB196577 IKV196562:IKX196577 IUR196562:IUT196577 JEN196562:JEP196577 JOJ196562:JOL196577 JYF196562:JYH196577 KIB196562:KID196577 KRX196562:KRZ196577 LBT196562:LBV196577 LLP196562:LLR196577 LVL196562:LVN196577 MFH196562:MFJ196577 MPD196562:MPF196577 MYZ196562:MZB196577 NIV196562:NIX196577 NSR196562:NST196577 OCN196562:OCP196577 OMJ196562:OML196577 OWF196562:OWH196577 PGB196562:PGD196577 PPX196562:PPZ196577 PZT196562:PZV196577 QJP196562:QJR196577 QTL196562:QTN196577 RDH196562:RDJ196577 RND196562:RNF196577 RWZ196562:RXB196577 SGV196562:SGX196577 SQR196562:SQT196577 TAN196562:TAP196577 TKJ196562:TKL196577 TUF196562:TUH196577 UEB196562:UED196577 UNX196562:UNZ196577 UXT196562:UXV196577 VHP196562:VHR196577 VRL196562:VRN196577 WBH196562:WBJ196577 WLD196562:WLF196577 WUZ196562:WVB196577 C262098:E262113 IN262098:IP262113 SJ262098:SL262113 ACF262098:ACH262113 AMB262098:AMD262113 AVX262098:AVZ262113 BFT262098:BFV262113 BPP262098:BPR262113 BZL262098:BZN262113 CJH262098:CJJ262113 CTD262098:CTF262113 DCZ262098:DDB262113 DMV262098:DMX262113 DWR262098:DWT262113 EGN262098:EGP262113 EQJ262098:EQL262113 FAF262098:FAH262113 FKB262098:FKD262113 FTX262098:FTZ262113 GDT262098:GDV262113 GNP262098:GNR262113 GXL262098:GXN262113 HHH262098:HHJ262113 HRD262098:HRF262113 IAZ262098:IBB262113 IKV262098:IKX262113 IUR262098:IUT262113 JEN262098:JEP262113 JOJ262098:JOL262113 JYF262098:JYH262113 KIB262098:KID262113 KRX262098:KRZ262113 LBT262098:LBV262113 LLP262098:LLR262113 LVL262098:LVN262113 MFH262098:MFJ262113 MPD262098:MPF262113 MYZ262098:MZB262113 NIV262098:NIX262113 NSR262098:NST262113 OCN262098:OCP262113 OMJ262098:OML262113 OWF262098:OWH262113 PGB262098:PGD262113 PPX262098:PPZ262113 PZT262098:PZV262113 QJP262098:QJR262113 QTL262098:QTN262113 RDH262098:RDJ262113 RND262098:RNF262113 RWZ262098:RXB262113 SGV262098:SGX262113 SQR262098:SQT262113 TAN262098:TAP262113 TKJ262098:TKL262113 TUF262098:TUH262113 UEB262098:UED262113 UNX262098:UNZ262113 UXT262098:UXV262113 VHP262098:VHR262113 VRL262098:VRN262113 WBH262098:WBJ262113 WLD262098:WLF262113 WUZ262098:WVB262113 C327634:E327649 IN327634:IP327649 SJ327634:SL327649 ACF327634:ACH327649 AMB327634:AMD327649 AVX327634:AVZ327649 BFT327634:BFV327649 BPP327634:BPR327649 BZL327634:BZN327649 CJH327634:CJJ327649 CTD327634:CTF327649 DCZ327634:DDB327649 DMV327634:DMX327649 DWR327634:DWT327649 EGN327634:EGP327649 EQJ327634:EQL327649 FAF327634:FAH327649 FKB327634:FKD327649 FTX327634:FTZ327649 GDT327634:GDV327649 GNP327634:GNR327649 GXL327634:GXN327649 HHH327634:HHJ327649 HRD327634:HRF327649 IAZ327634:IBB327649 IKV327634:IKX327649 IUR327634:IUT327649 JEN327634:JEP327649 JOJ327634:JOL327649 JYF327634:JYH327649 KIB327634:KID327649 KRX327634:KRZ327649 LBT327634:LBV327649 LLP327634:LLR327649 LVL327634:LVN327649 MFH327634:MFJ327649 MPD327634:MPF327649 MYZ327634:MZB327649 NIV327634:NIX327649 NSR327634:NST327649 OCN327634:OCP327649 OMJ327634:OML327649 OWF327634:OWH327649 PGB327634:PGD327649 PPX327634:PPZ327649 PZT327634:PZV327649 QJP327634:QJR327649 QTL327634:QTN327649 RDH327634:RDJ327649 RND327634:RNF327649 RWZ327634:RXB327649 SGV327634:SGX327649 SQR327634:SQT327649 TAN327634:TAP327649 TKJ327634:TKL327649 TUF327634:TUH327649 UEB327634:UED327649 UNX327634:UNZ327649 UXT327634:UXV327649 VHP327634:VHR327649 VRL327634:VRN327649 WBH327634:WBJ327649 WLD327634:WLF327649 WUZ327634:WVB327649 C393170:E393185 IN393170:IP393185 SJ393170:SL393185 ACF393170:ACH393185 AMB393170:AMD393185 AVX393170:AVZ393185 BFT393170:BFV393185 BPP393170:BPR393185 BZL393170:BZN393185 CJH393170:CJJ393185 CTD393170:CTF393185 DCZ393170:DDB393185 DMV393170:DMX393185 DWR393170:DWT393185 EGN393170:EGP393185 EQJ393170:EQL393185 FAF393170:FAH393185 FKB393170:FKD393185 FTX393170:FTZ393185 GDT393170:GDV393185 GNP393170:GNR393185 GXL393170:GXN393185 HHH393170:HHJ393185 HRD393170:HRF393185 IAZ393170:IBB393185 IKV393170:IKX393185 IUR393170:IUT393185 JEN393170:JEP393185 JOJ393170:JOL393185 JYF393170:JYH393185 KIB393170:KID393185 KRX393170:KRZ393185 LBT393170:LBV393185 LLP393170:LLR393185 LVL393170:LVN393185 MFH393170:MFJ393185 MPD393170:MPF393185 MYZ393170:MZB393185 NIV393170:NIX393185 NSR393170:NST393185 OCN393170:OCP393185 OMJ393170:OML393185 OWF393170:OWH393185 PGB393170:PGD393185 PPX393170:PPZ393185 PZT393170:PZV393185 QJP393170:QJR393185 QTL393170:QTN393185 RDH393170:RDJ393185 RND393170:RNF393185 RWZ393170:RXB393185 SGV393170:SGX393185 SQR393170:SQT393185 TAN393170:TAP393185 TKJ393170:TKL393185 TUF393170:TUH393185 UEB393170:UED393185 UNX393170:UNZ393185 UXT393170:UXV393185 VHP393170:VHR393185 VRL393170:VRN393185 WBH393170:WBJ393185 WLD393170:WLF393185 WUZ393170:WVB393185 C458706:E458721 IN458706:IP458721 SJ458706:SL458721 ACF458706:ACH458721 AMB458706:AMD458721 AVX458706:AVZ458721 BFT458706:BFV458721 BPP458706:BPR458721 BZL458706:BZN458721 CJH458706:CJJ458721 CTD458706:CTF458721 DCZ458706:DDB458721 DMV458706:DMX458721 DWR458706:DWT458721 EGN458706:EGP458721 EQJ458706:EQL458721 FAF458706:FAH458721 FKB458706:FKD458721 FTX458706:FTZ458721 GDT458706:GDV458721 GNP458706:GNR458721 GXL458706:GXN458721 HHH458706:HHJ458721 HRD458706:HRF458721 IAZ458706:IBB458721 IKV458706:IKX458721 IUR458706:IUT458721 JEN458706:JEP458721 JOJ458706:JOL458721 JYF458706:JYH458721 KIB458706:KID458721 KRX458706:KRZ458721 LBT458706:LBV458721 LLP458706:LLR458721 LVL458706:LVN458721 MFH458706:MFJ458721 MPD458706:MPF458721 MYZ458706:MZB458721 NIV458706:NIX458721 NSR458706:NST458721 OCN458706:OCP458721 OMJ458706:OML458721 OWF458706:OWH458721 PGB458706:PGD458721 PPX458706:PPZ458721 PZT458706:PZV458721 QJP458706:QJR458721 QTL458706:QTN458721 RDH458706:RDJ458721 RND458706:RNF458721 RWZ458706:RXB458721 SGV458706:SGX458721 SQR458706:SQT458721 TAN458706:TAP458721 TKJ458706:TKL458721 TUF458706:TUH458721 UEB458706:UED458721 UNX458706:UNZ458721 UXT458706:UXV458721 VHP458706:VHR458721 VRL458706:VRN458721 WBH458706:WBJ458721 WLD458706:WLF458721 WUZ458706:WVB458721 C524242:E524257 IN524242:IP524257 SJ524242:SL524257 ACF524242:ACH524257 AMB524242:AMD524257 AVX524242:AVZ524257 BFT524242:BFV524257 BPP524242:BPR524257 BZL524242:BZN524257 CJH524242:CJJ524257 CTD524242:CTF524257 DCZ524242:DDB524257 DMV524242:DMX524257 DWR524242:DWT524257 EGN524242:EGP524257 EQJ524242:EQL524257 FAF524242:FAH524257 FKB524242:FKD524257 FTX524242:FTZ524257 GDT524242:GDV524257 GNP524242:GNR524257 GXL524242:GXN524257 HHH524242:HHJ524257 HRD524242:HRF524257 IAZ524242:IBB524257 IKV524242:IKX524257 IUR524242:IUT524257 JEN524242:JEP524257 JOJ524242:JOL524257 JYF524242:JYH524257 KIB524242:KID524257 KRX524242:KRZ524257 LBT524242:LBV524257 LLP524242:LLR524257 LVL524242:LVN524257 MFH524242:MFJ524257 MPD524242:MPF524257 MYZ524242:MZB524257 NIV524242:NIX524257 NSR524242:NST524257 OCN524242:OCP524257 OMJ524242:OML524257 OWF524242:OWH524257 PGB524242:PGD524257 PPX524242:PPZ524257 PZT524242:PZV524257 QJP524242:QJR524257 QTL524242:QTN524257 RDH524242:RDJ524257 RND524242:RNF524257 RWZ524242:RXB524257 SGV524242:SGX524257 SQR524242:SQT524257 TAN524242:TAP524257 TKJ524242:TKL524257 TUF524242:TUH524257 UEB524242:UED524257 UNX524242:UNZ524257 UXT524242:UXV524257 VHP524242:VHR524257 VRL524242:VRN524257 WBH524242:WBJ524257 WLD524242:WLF524257 WUZ524242:WVB524257 C589778:E589793 IN589778:IP589793 SJ589778:SL589793 ACF589778:ACH589793 AMB589778:AMD589793 AVX589778:AVZ589793 BFT589778:BFV589793 BPP589778:BPR589793 BZL589778:BZN589793 CJH589778:CJJ589793 CTD589778:CTF589793 DCZ589778:DDB589793 DMV589778:DMX589793 DWR589778:DWT589793 EGN589778:EGP589793 EQJ589778:EQL589793 FAF589778:FAH589793 FKB589778:FKD589793 FTX589778:FTZ589793 GDT589778:GDV589793 GNP589778:GNR589793 GXL589778:GXN589793 HHH589778:HHJ589793 HRD589778:HRF589793 IAZ589778:IBB589793 IKV589778:IKX589793 IUR589778:IUT589793 JEN589778:JEP589793 JOJ589778:JOL589793 JYF589778:JYH589793 KIB589778:KID589793 KRX589778:KRZ589793 LBT589778:LBV589793 LLP589778:LLR589793 LVL589778:LVN589793 MFH589778:MFJ589793 MPD589778:MPF589793 MYZ589778:MZB589793 NIV589778:NIX589793 NSR589778:NST589793 OCN589778:OCP589793 OMJ589778:OML589793 OWF589778:OWH589793 PGB589778:PGD589793 PPX589778:PPZ589793 PZT589778:PZV589793 QJP589778:QJR589793 QTL589778:QTN589793 RDH589778:RDJ589793 RND589778:RNF589793 RWZ589778:RXB589793 SGV589778:SGX589793 SQR589778:SQT589793 TAN589778:TAP589793 TKJ589778:TKL589793 TUF589778:TUH589793 UEB589778:UED589793 UNX589778:UNZ589793 UXT589778:UXV589793 VHP589778:VHR589793 VRL589778:VRN589793 WBH589778:WBJ589793 WLD589778:WLF589793 WUZ589778:WVB589793 C655314:E655329 IN655314:IP655329 SJ655314:SL655329 ACF655314:ACH655329 AMB655314:AMD655329 AVX655314:AVZ655329 BFT655314:BFV655329 BPP655314:BPR655329 BZL655314:BZN655329 CJH655314:CJJ655329 CTD655314:CTF655329 DCZ655314:DDB655329 DMV655314:DMX655329 DWR655314:DWT655329 EGN655314:EGP655329 EQJ655314:EQL655329 FAF655314:FAH655329 FKB655314:FKD655329 FTX655314:FTZ655329 GDT655314:GDV655329 GNP655314:GNR655329 GXL655314:GXN655329 HHH655314:HHJ655329 HRD655314:HRF655329 IAZ655314:IBB655329 IKV655314:IKX655329 IUR655314:IUT655329 JEN655314:JEP655329 JOJ655314:JOL655329 JYF655314:JYH655329 KIB655314:KID655329 KRX655314:KRZ655329 LBT655314:LBV655329 LLP655314:LLR655329 LVL655314:LVN655329 MFH655314:MFJ655329 MPD655314:MPF655329 MYZ655314:MZB655329 NIV655314:NIX655329 NSR655314:NST655329 OCN655314:OCP655329 OMJ655314:OML655329 OWF655314:OWH655329 PGB655314:PGD655329 PPX655314:PPZ655329 PZT655314:PZV655329 QJP655314:QJR655329 QTL655314:QTN655329 RDH655314:RDJ655329 RND655314:RNF655329 RWZ655314:RXB655329 SGV655314:SGX655329 SQR655314:SQT655329 TAN655314:TAP655329 TKJ655314:TKL655329 TUF655314:TUH655329 UEB655314:UED655329 UNX655314:UNZ655329 UXT655314:UXV655329 VHP655314:VHR655329 VRL655314:VRN655329 WBH655314:WBJ655329 WLD655314:WLF655329 WUZ655314:WVB655329 C720850:E720865 IN720850:IP720865 SJ720850:SL720865 ACF720850:ACH720865 AMB720850:AMD720865 AVX720850:AVZ720865 BFT720850:BFV720865 BPP720850:BPR720865 BZL720850:BZN720865 CJH720850:CJJ720865 CTD720850:CTF720865 DCZ720850:DDB720865 DMV720850:DMX720865 DWR720850:DWT720865 EGN720850:EGP720865 EQJ720850:EQL720865 FAF720850:FAH720865 FKB720850:FKD720865 FTX720850:FTZ720865 GDT720850:GDV720865 GNP720850:GNR720865 GXL720850:GXN720865 HHH720850:HHJ720865 HRD720850:HRF720865 IAZ720850:IBB720865 IKV720850:IKX720865 IUR720850:IUT720865 JEN720850:JEP720865 JOJ720850:JOL720865 JYF720850:JYH720865 KIB720850:KID720865 KRX720850:KRZ720865 LBT720850:LBV720865 LLP720850:LLR720865 LVL720850:LVN720865 MFH720850:MFJ720865 MPD720850:MPF720865 MYZ720850:MZB720865 NIV720850:NIX720865 NSR720850:NST720865 OCN720850:OCP720865 OMJ720850:OML720865 OWF720850:OWH720865 PGB720850:PGD720865 PPX720850:PPZ720865 PZT720850:PZV720865 QJP720850:QJR720865 QTL720850:QTN720865 RDH720850:RDJ720865 RND720850:RNF720865 RWZ720850:RXB720865 SGV720850:SGX720865 SQR720850:SQT720865 TAN720850:TAP720865 TKJ720850:TKL720865 TUF720850:TUH720865 UEB720850:UED720865 UNX720850:UNZ720865 UXT720850:UXV720865 VHP720850:VHR720865 VRL720850:VRN720865 WBH720850:WBJ720865 WLD720850:WLF720865 WUZ720850:WVB720865 C786386:E786401 IN786386:IP786401 SJ786386:SL786401 ACF786386:ACH786401 AMB786386:AMD786401 AVX786386:AVZ786401 BFT786386:BFV786401 BPP786386:BPR786401 BZL786386:BZN786401 CJH786386:CJJ786401 CTD786386:CTF786401 DCZ786386:DDB786401 DMV786386:DMX786401 DWR786386:DWT786401 EGN786386:EGP786401 EQJ786386:EQL786401 FAF786386:FAH786401 FKB786386:FKD786401 FTX786386:FTZ786401 GDT786386:GDV786401 GNP786386:GNR786401 GXL786386:GXN786401 HHH786386:HHJ786401 HRD786386:HRF786401 IAZ786386:IBB786401 IKV786386:IKX786401 IUR786386:IUT786401 JEN786386:JEP786401 JOJ786386:JOL786401 JYF786386:JYH786401 KIB786386:KID786401 KRX786386:KRZ786401 LBT786386:LBV786401 LLP786386:LLR786401 LVL786386:LVN786401 MFH786386:MFJ786401 MPD786386:MPF786401 MYZ786386:MZB786401 NIV786386:NIX786401 NSR786386:NST786401 OCN786386:OCP786401 OMJ786386:OML786401 OWF786386:OWH786401 PGB786386:PGD786401 PPX786386:PPZ786401 PZT786386:PZV786401 QJP786386:QJR786401 QTL786386:QTN786401 RDH786386:RDJ786401 RND786386:RNF786401 RWZ786386:RXB786401 SGV786386:SGX786401 SQR786386:SQT786401 TAN786386:TAP786401 TKJ786386:TKL786401 TUF786386:TUH786401 UEB786386:UED786401 UNX786386:UNZ786401 UXT786386:UXV786401 VHP786386:VHR786401 VRL786386:VRN786401 WBH786386:WBJ786401 WLD786386:WLF786401 WUZ786386:WVB786401 C851922:E851937 IN851922:IP851937 SJ851922:SL851937 ACF851922:ACH851937 AMB851922:AMD851937 AVX851922:AVZ851937 BFT851922:BFV851937 BPP851922:BPR851937 BZL851922:BZN851937 CJH851922:CJJ851937 CTD851922:CTF851937 DCZ851922:DDB851937 DMV851922:DMX851937 DWR851922:DWT851937 EGN851922:EGP851937 EQJ851922:EQL851937 FAF851922:FAH851937 FKB851922:FKD851937 FTX851922:FTZ851937 GDT851922:GDV851937 GNP851922:GNR851937 GXL851922:GXN851937 HHH851922:HHJ851937 HRD851922:HRF851937 IAZ851922:IBB851937 IKV851922:IKX851937 IUR851922:IUT851937 JEN851922:JEP851937 JOJ851922:JOL851937 JYF851922:JYH851937 KIB851922:KID851937 KRX851922:KRZ851937 LBT851922:LBV851937 LLP851922:LLR851937 LVL851922:LVN851937 MFH851922:MFJ851937 MPD851922:MPF851937 MYZ851922:MZB851937 NIV851922:NIX851937 NSR851922:NST851937 OCN851922:OCP851937 OMJ851922:OML851937 OWF851922:OWH851937 PGB851922:PGD851937 PPX851922:PPZ851937 PZT851922:PZV851937 QJP851922:QJR851937 QTL851922:QTN851937 RDH851922:RDJ851937 RND851922:RNF851937 RWZ851922:RXB851937 SGV851922:SGX851937 SQR851922:SQT851937 TAN851922:TAP851937 TKJ851922:TKL851937 TUF851922:TUH851937 UEB851922:UED851937 UNX851922:UNZ851937 UXT851922:UXV851937 VHP851922:VHR851937 VRL851922:VRN851937 WBH851922:WBJ851937 WLD851922:WLF851937 WUZ851922:WVB851937 C917458:E917473 IN917458:IP917473 SJ917458:SL917473 ACF917458:ACH917473 AMB917458:AMD917473 AVX917458:AVZ917473 BFT917458:BFV917473 BPP917458:BPR917473 BZL917458:BZN917473 CJH917458:CJJ917473 CTD917458:CTF917473 DCZ917458:DDB917473 DMV917458:DMX917473 DWR917458:DWT917473 EGN917458:EGP917473 EQJ917458:EQL917473 FAF917458:FAH917473 FKB917458:FKD917473 FTX917458:FTZ917473 GDT917458:GDV917473 GNP917458:GNR917473 GXL917458:GXN917473 HHH917458:HHJ917473 HRD917458:HRF917473 IAZ917458:IBB917473 IKV917458:IKX917473 IUR917458:IUT917473 JEN917458:JEP917473 JOJ917458:JOL917473 JYF917458:JYH917473 KIB917458:KID917473 KRX917458:KRZ917473 LBT917458:LBV917473 LLP917458:LLR917473 LVL917458:LVN917473 MFH917458:MFJ917473 MPD917458:MPF917473 MYZ917458:MZB917473 NIV917458:NIX917473 NSR917458:NST917473 OCN917458:OCP917473 OMJ917458:OML917473 OWF917458:OWH917473 PGB917458:PGD917473 PPX917458:PPZ917473 PZT917458:PZV917473 QJP917458:QJR917473 QTL917458:QTN917473 RDH917458:RDJ917473 RND917458:RNF917473 RWZ917458:RXB917473 SGV917458:SGX917473 SQR917458:SQT917473 TAN917458:TAP917473 TKJ917458:TKL917473 TUF917458:TUH917473 UEB917458:UED917473 UNX917458:UNZ917473 UXT917458:UXV917473 VHP917458:VHR917473 VRL917458:VRN917473 WBH917458:WBJ917473 WLD917458:WLF917473 WUZ917458:WVB917473 C982994:E983009 IN982994:IP983009 SJ982994:SL983009 ACF982994:ACH983009 AMB982994:AMD983009 AVX982994:AVZ983009 BFT982994:BFV983009 BPP982994:BPR983009 BZL982994:BZN983009 CJH982994:CJJ983009 CTD982994:CTF983009 DCZ982994:DDB983009 DMV982994:DMX983009 DWR982994:DWT983009 EGN982994:EGP983009 EQJ982994:EQL983009 FAF982994:FAH983009 FKB982994:FKD983009 FTX982994:FTZ983009 GDT982994:GDV983009 GNP982994:GNR983009 GXL982994:GXN983009 HHH982994:HHJ983009 HRD982994:HRF983009 IAZ982994:IBB983009 IKV982994:IKX983009 IUR982994:IUT983009 JEN982994:JEP983009 JOJ982994:JOL983009 JYF982994:JYH983009 KIB982994:KID983009 KRX982994:KRZ983009 LBT982994:LBV983009 LLP982994:LLR983009 LVL982994:LVN983009 MFH982994:MFJ983009 MPD982994:MPF983009 MYZ982994:MZB983009 NIV982994:NIX983009 NSR982994:NST983009 OCN982994:OCP983009 OMJ982994:OML983009 OWF982994:OWH983009 PGB982994:PGD983009 PPX982994:PPZ983009 PZT982994:PZV983009 QJP982994:QJR983009 QTL982994:QTN983009 RDH982994:RDJ983009 RND982994:RNF983009 RWZ982994:RXB983009 SGV982994:SGX983009 SQR982994:SQT983009 TAN982994:TAP983009 TKJ982994:TKL983009 TUF982994:TUH983009 UEB982994:UED983009 UNX982994:UNZ983009 UXT982994:UXV983009 VHP982994:VHR983009 VRL982994:VRN983009 WBH982994:WBJ983009 WLD982994:WLF983009 WUZ982994:WVB983009 IQ65491:IZ65505 SM65491:SV65505 ACI65491:ACR65505 AME65491:AMN65505 AWA65491:AWJ65505 BFW65491:BGF65505 BPS65491:BQB65505 BZO65491:BZX65505 CJK65491:CJT65505 CTG65491:CTP65505 DDC65491:DDL65505 DMY65491:DNH65505 DWU65491:DXD65505 EGQ65491:EGZ65505 EQM65491:EQV65505 FAI65491:FAR65505 FKE65491:FKN65505 FUA65491:FUJ65505 GDW65491:GEF65505 GNS65491:GOB65505 GXO65491:GXX65505 HHK65491:HHT65505 HRG65491:HRP65505 IBC65491:IBL65505 IKY65491:ILH65505 IUU65491:IVD65505 JEQ65491:JEZ65505 JOM65491:JOV65505 JYI65491:JYR65505 KIE65491:KIN65505 KSA65491:KSJ65505 LBW65491:LCF65505 LLS65491:LMB65505 LVO65491:LVX65505 MFK65491:MFT65505 MPG65491:MPP65505 MZC65491:MZL65505 NIY65491:NJH65505 NSU65491:NTD65505 OCQ65491:OCZ65505 OMM65491:OMV65505 OWI65491:OWR65505 PGE65491:PGN65505 PQA65491:PQJ65505 PZW65491:QAF65505 QJS65491:QKB65505 QTO65491:QTX65505 RDK65491:RDT65505 RNG65491:RNP65505 RXC65491:RXL65505 SGY65491:SHH65505 SQU65491:SRD65505 TAQ65491:TAZ65505 TKM65491:TKV65505 TUI65491:TUR65505 UEE65491:UEN65505 UOA65491:UOJ65505 UXW65491:UYF65505 VHS65491:VIB65505 VRO65491:VRX65505 WBK65491:WBT65505 WLG65491:WLP65505 WVC65491:WVL65505 IQ131027:IZ131041 SM131027:SV131041 ACI131027:ACR131041 AME131027:AMN131041 AWA131027:AWJ131041 BFW131027:BGF131041 BPS131027:BQB131041 BZO131027:BZX131041 CJK131027:CJT131041 CTG131027:CTP131041 DDC131027:DDL131041 DMY131027:DNH131041 DWU131027:DXD131041 EGQ131027:EGZ131041 EQM131027:EQV131041 FAI131027:FAR131041 FKE131027:FKN131041 FUA131027:FUJ131041 GDW131027:GEF131041 GNS131027:GOB131041 GXO131027:GXX131041 HHK131027:HHT131041 HRG131027:HRP131041 IBC131027:IBL131041 IKY131027:ILH131041 IUU131027:IVD131041 JEQ131027:JEZ131041 JOM131027:JOV131041 JYI131027:JYR131041 KIE131027:KIN131041 KSA131027:KSJ131041 LBW131027:LCF131041 LLS131027:LMB131041 LVO131027:LVX131041 MFK131027:MFT131041 MPG131027:MPP131041 MZC131027:MZL131041 NIY131027:NJH131041 NSU131027:NTD131041 OCQ131027:OCZ131041 OMM131027:OMV131041 OWI131027:OWR131041 PGE131027:PGN131041 PQA131027:PQJ131041 PZW131027:QAF131041 QJS131027:QKB131041 QTO131027:QTX131041 RDK131027:RDT131041 RNG131027:RNP131041 RXC131027:RXL131041 SGY131027:SHH131041 SQU131027:SRD131041 TAQ131027:TAZ131041 TKM131027:TKV131041 TUI131027:TUR131041 UEE131027:UEN131041 UOA131027:UOJ131041 UXW131027:UYF131041 VHS131027:VIB131041 VRO131027:VRX131041 WBK131027:WBT131041 WLG131027:WLP131041 WVC131027:WVL131041 IQ196563:IZ196577 SM196563:SV196577 ACI196563:ACR196577 AME196563:AMN196577 AWA196563:AWJ196577 BFW196563:BGF196577 BPS196563:BQB196577 BZO196563:BZX196577 CJK196563:CJT196577 CTG196563:CTP196577 DDC196563:DDL196577 DMY196563:DNH196577 DWU196563:DXD196577 EGQ196563:EGZ196577 EQM196563:EQV196577 FAI196563:FAR196577 FKE196563:FKN196577 FUA196563:FUJ196577 GDW196563:GEF196577 GNS196563:GOB196577 GXO196563:GXX196577 HHK196563:HHT196577 HRG196563:HRP196577 IBC196563:IBL196577 IKY196563:ILH196577 IUU196563:IVD196577 JEQ196563:JEZ196577 JOM196563:JOV196577 JYI196563:JYR196577 KIE196563:KIN196577 KSA196563:KSJ196577 LBW196563:LCF196577 LLS196563:LMB196577 LVO196563:LVX196577 MFK196563:MFT196577 MPG196563:MPP196577 MZC196563:MZL196577 NIY196563:NJH196577 NSU196563:NTD196577 OCQ196563:OCZ196577 OMM196563:OMV196577 OWI196563:OWR196577 PGE196563:PGN196577 PQA196563:PQJ196577 PZW196563:QAF196577 QJS196563:QKB196577 QTO196563:QTX196577 RDK196563:RDT196577 RNG196563:RNP196577 RXC196563:RXL196577 SGY196563:SHH196577 SQU196563:SRD196577 TAQ196563:TAZ196577 TKM196563:TKV196577 TUI196563:TUR196577 UEE196563:UEN196577 UOA196563:UOJ196577 UXW196563:UYF196577 VHS196563:VIB196577 VRO196563:VRX196577 WBK196563:WBT196577 WLG196563:WLP196577 WVC196563:WVL196577 IQ262099:IZ262113 SM262099:SV262113 ACI262099:ACR262113 AME262099:AMN262113 AWA262099:AWJ262113 BFW262099:BGF262113 BPS262099:BQB262113 BZO262099:BZX262113 CJK262099:CJT262113 CTG262099:CTP262113 DDC262099:DDL262113 DMY262099:DNH262113 DWU262099:DXD262113 EGQ262099:EGZ262113 EQM262099:EQV262113 FAI262099:FAR262113 FKE262099:FKN262113 FUA262099:FUJ262113 GDW262099:GEF262113 GNS262099:GOB262113 GXO262099:GXX262113 HHK262099:HHT262113 HRG262099:HRP262113 IBC262099:IBL262113 IKY262099:ILH262113 IUU262099:IVD262113 JEQ262099:JEZ262113 JOM262099:JOV262113 JYI262099:JYR262113 KIE262099:KIN262113 KSA262099:KSJ262113 LBW262099:LCF262113 LLS262099:LMB262113 LVO262099:LVX262113 MFK262099:MFT262113 MPG262099:MPP262113 MZC262099:MZL262113 NIY262099:NJH262113 NSU262099:NTD262113 OCQ262099:OCZ262113 OMM262099:OMV262113 OWI262099:OWR262113 PGE262099:PGN262113 PQA262099:PQJ262113 PZW262099:QAF262113 QJS262099:QKB262113 QTO262099:QTX262113 RDK262099:RDT262113 RNG262099:RNP262113 RXC262099:RXL262113 SGY262099:SHH262113 SQU262099:SRD262113 TAQ262099:TAZ262113 TKM262099:TKV262113 TUI262099:TUR262113 UEE262099:UEN262113 UOA262099:UOJ262113 UXW262099:UYF262113 VHS262099:VIB262113 VRO262099:VRX262113 WBK262099:WBT262113 WLG262099:WLP262113 WVC262099:WVL262113 IQ327635:IZ327649 SM327635:SV327649 ACI327635:ACR327649 AME327635:AMN327649 AWA327635:AWJ327649 BFW327635:BGF327649 BPS327635:BQB327649 BZO327635:BZX327649 CJK327635:CJT327649 CTG327635:CTP327649 DDC327635:DDL327649 DMY327635:DNH327649 DWU327635:DXD327649 EGQ327635:EGZ327649 EQM327635:EQV327649 FAI327635:FAR327649 FKE327635:FKN327649 FUA327635:FUJ327649 GDW327635:GEF327649 GNS327635:GOB327649 GXO327635:GXX327649 HHK327635:HHT327649 HRG327635:HRP327649 IBC327635:IBL327649 IKY327635:ILH327649 IUU327635:IVD327649 JEQ327635:JEZ327649 JOM327635:JOV327649 JYI327635:JYR327649 KIE327635:KIN327649 KSA327635:KSJ327649 LBW327635:LCF327649 LLS327635:LMB327649 LVO327635:LVX327649 MFK327635:MFT327649 MPG327635:MPP327649 MZC327635:MZL327649 NIY327635:NJH327649 NSU327635:NTD327649 OCQ327635:OCZ327649 OMM327635:OMV327649 OWI327635:OWR327649 PGE327635:PGN327649 PQA327635:PQJ327649 PZW327635:QAF327649 QJS327635:QKB327649 QTO327635:QTX327649 RDK327635:RDT327649 RNG327635:RNP327649 RXC327635:RXL327649 SGY327635:SHH327649 SQU327635:SRD327649 TAQ327635:TAZ327649 TKM327635:TKV327649 TUI327635:TUR327649 UEE327635:UEN327649 UOA327635:UOJ327649 UXW327635:UYF327649 VHS327635:VIB327649 VRO327635:VRX327649 WBK327635:WBT327649 WLG327635:WLP327649 WVC327635:WVL327649 IQ393171:IZ393185 SM393171:SV393185 ACI393171:ACR393185 AME393171:AMN393185 AWA393171:AWJ393185 BFW393171:BGF393185 BPS393171:BQB393185 BZO393171:BZX393185 CJK393171:CJT393185 CTG393171:CTP393185 DDC393171:DDL393185 DMY393171:DNH393185 DWU393171:DXD393185 EGQ393171:EGZ393185 EQM393171:EQV393185 FAI393171:FAR393185 FKE393171:FKN393185 FUA393171:FUJ393185 GDW393171:GEF393185 GNS393171:GOB393185 GXO393171:GXX393185 HHK393171:HHT393185 HRG393171:HRP393185 IBC393171:IBL393185 IKY393171:ILH393185 IUU393171:IVD393185 JEQ393171:JEZ393185 JOM393171:JOV393185 JYI393171:JYR393185 KIE393171:KIN393185 KSA393171:KSJ393185 LBW393171:LCF393185 LLS393171:LMB393185 LVO393171:LVX393185 MFK393171:MFT393185 MPG393171:MPP393185 MZC393171:MZL393185 NIY393171:NJH393185 NSU393171:NTD393185 OCQ393171:OCZ393185 OMM393171:OMV393185 OWI393171:OWR393185 PGE393171:PGN393185 PQA393171:PQJ393185 PZW393171:QAF393185 QJS393171:QKB393185 QTO393171:QTX393185 RDK393171:RDT393185 RNG393171:RNP393185 RXC393171:RXL393185 SGY393171:SHH393185 SQU393171:SRD393185 TAQ393171:TAZ393185 TKM393171:TKV393185 TUI393171:TUR393185 UEE393171:UEN393185 UOA393171:UOJ393185 UXW393171:UYF393185 VHS393171:VIB393185 VRO393171:VRX393185 WBK393171:WBT393185 WLG393171:WLP393185 WVC393171:WVL393185 IQ458707:IZ458721 SM458707:SV458721 ACI458707:ACR458721 AME458707:AMN458721 AWA458707:AWJ458721 BFW458707:BGF458721 BPS458707:BQB458721 BZO458707:BZX458721 CJK458707:CJT458721 CTG458707:CTP458721 DDC458707:DDL458721 DMY458707:DNH458721 DWU458707:DXD458721 EGQ458707:EGZ458721 EQM458707:EQV458721 FAI458707:FAR458721 FKE458707:FKN458721 FUA458707:FUJ458721 GDW458707:GEF458721 GNS458707:GOB458721 GXO458707:GXX458721 HHK458707:HHT458721 HRG458707:HRP458721 IBC458707:IBL458721 IKY458707:ILH458721 IUU458707:IVD458721 JEQ458707:JEZ458721 JOM458707:JOV458721 JYI458707:JYR458721 KIE458707:KIN458721 KSA458707:KSJ458721 LBW458707:LCF458721 LLS458707:LMB458721 LVO458707:LVX458721 MFK458707:MFT458721 MPG458707:MPP458721 MZC458707:MZL458721 NIY458707:NJH458721 NSU458707:NTD458721 OCQ458707:OCZ458721 OMM458707:OMV458721 OWI458707:OWR458721 PGE458707:PGN458721 PQA458707:PQJ458721 PZW458707:QAF458721 QJS458707:QKB458721 QTO458707:QTX458721 RDK458707:RDT458721 RNG458707:RNP458721 RXC458707:RXL458721 SGY458707:SHH458721 SQU458707:SRD458721 TAQ458707:TAZ458721 TKM458707:TKV458721 TUI458707:TUR458721 UEE458707:UEN458721 UOA458707:UOJ458721 UXW458707:UYF458721 VHS458707:VIB458721 VRO458707:VRX458721 WBK458707:WBT458721 WLG458707:WLP458721 WVC458707:WVL458721 IQ524243:IZ524257 SM524243:SV524257 ACI524243:ACR524257 AME524243:AMN524257 AWA524243:AWJ524257 BFW524243:BGF524257 BPS524243:BQB524257 BZO524243:BZX524257 CJK524243:CJT524257 CTG524243:CTP524257 DDC524243:DDL524257 DMY524243:DNH524257 DWU524243:DXD524257 EGQ524243:EGZ524257 EQM524243:EQV524257 FAI524243:FAR524257 FKE524243:FKN524257 FUA524243:FUJ524257 GDW524243:GEF524257 GNS524243:GOB524257 GXO524243:GXX524257 HHK524243:HHT524257 HRG524243:HRP524257 IBC524243:IBL524257 IKY524243:ILH524257 IUU524243:IVD524257 JEQ524243:JEZ524257 JOM524243:JOV524257 JYI524243:JYR524257 KIE524243:KIN524257 KSA524243:KSJ524257 LBW524243:LCF524257 LLS524243:LMB524257 LVO524243:LVX524257 MFK524243:MFT524257 MPG524243:MPP524257 MZC524243:MZL524257 NIY524243:NJH524257 NSU524243:NTD524257 OCQ524243:OCZ524257 OMM524243:OMV524257 OWI524243:OWR524257 PGE524243:PGN524257 PQA524243:PQJ524257 PZW524243:QAF524257 QJS524243:QKB524257 QTO524243:QTX524257 RDK524243:RDT524257 RNG524243:RNP524257 RXC524243:RXL524257 SGY524243:SHH524257 SQU524243:SRD524257 TAQ524243:TAZ524257 TKM524243:TKV524257 TUI524243:TUR524257 UEE524243:UEN524257 UOA524243:UOJ524257 UXW524243:UYF524257 VHS524243:VIB524257 VRO524243:VRX524257 WBK524243:WBT524257 WLG524243:WLP524257 WVC524243:WVL524257 IQ589779:IZ589793 SM589779:SV589793 ACI589779:ACR589793 AME589779:AMN589793 AWA589779:AWJ589793 BFW589779:BGF589793 BPS589779:BQB589793 BZO589779:BZX589793 CJK589779:CJT589793 CTG589779:CTP589793 DDC589779:DDL589793 DMY589779:DNH589793 DWU589779:DXD589793 EGQ589779:EGZ589793 EQM589779:EQV589793 FAI589779:FAR589793 FKE589779:FKN589793 FUA589779:FUJ589793 GDW589779:GEF589793 GNS589779:GOB589793 GXO589779:GXX589793 HHK589779:HHT589793 HRG589779:HRP589793 IBC589779:IBL589793 IKY589779:ILH589793 IUU589779:IVD589793 JEQ589779:JEZ589793 JOM589779:JOV589793 JYI589779:JYR589793 KIE589779:KIN589793 KSA589779:KSJ589793 LBW589779:LCF589793 LLS589779:LMB589793 LVO589779:LVX589793 MFK589779:MFT589793 MPG589779:MPP589793 MZC589779:MZL589793 NIY589779:NJH589793 NSU589779:NTD589793 OCQ589779:OCZ589793 OMM589779:OMV589793 OWI589779:OWR589793 PGE589779:PGN589793 PQA589779:PQJ589793 PZW589779:QAF589793 QJS589779:QKB589793 QTO589779:QTX589793 RDK589779:RDT589793 RNG589779:RNP589793 RXC589779:RXL589793 SGY589779:SHH589793 SQU589779:SRD589793 TAQ589779:TAZ589793 TKM589779:TKV589793 TUI589779:TUR589793 UEE589779:UEN589793 UOA589779:UOJ589793 UXW589779:UYF589793 VHS589779:VIB589793 VRO589779:VRX589793 WBK589779:WBT589793 WLG589779:WLP589793 WVC589779:WVL589793 IQ655315:IZ655329 SM655315:SV655329 ACI655315:ACR655329 AME655315:AMN655329 AWA655315:AWJ655329 BFW655315:BGF655329 BPS655315:BQB655329 BZO655315:BZX655329 CJK655315:CJT655329 CTG655315:CTP655329 DDC655315:DDL655329 DMY655315:DNH655329 DWU655315:DXD655329 EGQ655315:EGZ655329 EQM655315:EQV655329 FAI655315:FAR655329 FKE655315:FKN655329 FUA655315:FUJ655329 GDW655315:GEF655329 GNS655315:GOB655329 GXO655315:GXX655329 HHK655315:HHT655329 HRG655315:HRP655329 IBC655315:IBL655329 IKY655315:ILH655329 IUU655315:IVD655329 JEQ655315:JEZ655329 JOM655315:JOV655329 JYI655315:JYR655329 KIE655315:KIN655329 KSA655315:KSJ655329 LBW655315:LCF655329 LLS655315:LMB655329 LVO655315:LVX655329 MFK655315:MFT655329 MPG655315:MPP655329 MZC655315:MZL655329 NIY655315:NJH655329 NSU655315:NTD655329 OCQ655315:OCZ655329 OMM655315:OMV655329 OWI655315:OWR655329 PGE655315:PGN655329 PQA655315:PQJ655329 PZW655315:QAF655329 QJS655315:QKB655329 QTO655315:QTX655329 RDK655315:RDT655329 RNG655315:RNP655329 RXC655315:RXL655329 SGY655315:SHH655329 SQU655315:SRD655329 TAQ655315:TAZ655329 TKM655315:TKV655329 TUI655315:TUR655329 UEE655315:UEN655329 UOA655315:UOJ655329 UXW655315:UYF655329 VHS655315:VIB655329 VRO655315:VRX655329 WBK655315:WBT655329 WLG655315:WLP655329 WVC655315:WVL655329 IQ720851:IZ720865 SM720851:SV720865 ACI720851:ACR720865 AME720851:AMN720865 AWA720851:AWJ720865 BFW720851:BGF720865 BPS720851:BQB720865 BZO720851:BZX720865 CJK720851:CJT720865 CTG720851:CTP720865 DDC720851:DDL720865 DMY720851:DNH720865 DWU720851:DXD720865 EGQ720851:EGZ720865 EQM720851:EQV720865 FAI720851:FAR720865 FKE720851:FKN720865 FUA720851:FUJ720865 GDW720851:GEF720865 GNS720851:GOB720865 GXO720851:GXX720865 HHK720851:HHT720865 HRG720851:HRP720865 IBC720851:IBL720865 IKY720851:ILH720865 IUU720851:IVD720865 JEQ720851:JEZ720865 JOM720851:JOV720865 JYI720851:JYR720865 KIE720851:KIN720865 KSA720851:KSJ720865 LBW720851:LCF720865 LLS720851:LMB720865 LVO720851:LVX720865 MFK720851:MFT720865 MPG720851:MPP720865 MZC720851:MZL720865 NIY720851:NJH720865 NSU720851:NTD720865 OCQ720851:OCZ720865 OMM720851:OMV720865 OWI720851:OWR720865 PGE720851:PGN720865 PQA720851:PQJ720865 PZW720851:QAF720865 QJS720851:QKB720865 QTO720851:QTX720865 RDK720851:RDT720865 RNG720851:RNP720865 RXC720851:RXL720865 SGY720851:SHH720865 SQU720851:SRD720865 TAQ720851:TAZ720865 TKM720851:TKV720865 TUI720851:TUR720865 UEE720851:UEN720865 UOA720851:UOJ720865 UXW720851:UYF720865 VHS720851:VIB720865 VRO720851:VRX720865 WBK720851:WBT720865 WLG720851:WLP720865 WVC720851:WVL720865 IQ786387:IZ786401 SM786387:SV786401 ACI786387:ACR786401 AME786387:AMN786401 AWA786387:AWJ786401 BFW786387:BGF786401 BPS786387:BQB786401 BZO786387:BZX786401 CJK786387:CJT786401 CTG786387:CTP786401 DDC786387:DDL786401 DMY786387:DNH786401 DWU786387:DXD786401 EGQ786387:EGZ786401 EQM786387:EQV786401 FAI786387:FAR786401 FKE786387:FKN786401 FUA786387:FUJ786401 GDW786387:GEF786401 GNS786387:GOB786401 GXO786387:GXX786401 HHK786387:HHT786401 HRG786387:HRP786401 IBC786387:IBL786401 IKY786387:ILH786401 IUU786387:IVD786401 JEQ786387:JEZ786401 JOM786387:JOV786401 JYI786387:JYR786401 KIE786387:KIN786401 KSA786387:KSJ786401 LBW786387:LCF786401 LLS786387:LMB786401 LVO786387:LVX786401 MFK786387:MFT786401 MPG786387:MPP786401 MZC786387:MZL786401 NIY786387:NJH786401 NSU786387:NTD786401 OCQ786387:OCZ786401 OMM786387:OMV786401 OWI786387:OWR786401 PGE786387:PGN786401 PQA786387:PQJ786401 PZW786387:QAF786401 QJS786387:QKB786401 QTO786387:QTX786401 RDK786387:RDT786401 RNG786387:RNP786401 RXC786387:RXL786401 SGY786387:SHH786401 SQU786387:SRD786401 TAQ786387:TAZ786401 TKM786387:TKV786401 TUI786387:TUR786401 UEE786387:UEN786401 UOA786387:UOJ786401 UXW786387:UYF786401 VHS786387:VIB786401 VRO786387:VRX786401 WBK786387:WBT786401 WLG786387:WLP786401 WVC786387:WVL786401 IQ851923:IZ851937 SM851923:SV851937 ACI851923:ACR851937 AME851923:AMN851937 AWA851923:AWJ851937 BFW851923:BGF851937 BPS851923:BQB851937 BZO851923:BZX851937 CJK851923:CJT851937 CTG851923:CTP851937 DDC851923:DDL851937 DMY851923:DNH851937 DWU851923:DXD851937 EGQ851923:EGZ851937 EQM851923:EQV851937 FAI851923:FAR851937 FKE851923:FKN851937 FUA851923:FUJ851937 GDW851923:GEF851937 GNS851923:GOB851937 GXO851923:GXX851937 HHK851923:HHT851937 HRG851923:HRP851937 IBC851923:IBL851937 IKY851923:ILH851937 IUU851923:IVD851937 JEQ851923:JEZ851937 JOM851923:JOV851937 JYI851923:JYR851937 KIE851923:KIN851937 KSA851923:KSJ851937 LBW851923:LCF851937 LLS851923:LMB851937 LVO851923:LVX851937 MFK851923:MFT851937 MPG851923:MPP851937 MZC851923:MZL851937 NIY851923:NJH851937 NSU851923:NTD851937 OCQ851923:OCZ851937 OMM851923:OMV851937 OWI851923:OWR851937 PGE851923:PGN851937 PQA851923:PQJ851937 PZW851923:QAF851937 QJS851923:QKB851937 QTO851923:QTX851937 RDK851923:RDT851937 RNG851923:RNP851937 RXC851923:RXL851937 SGY851923:SHH851937 SQU851923:SRD851937 TAQ851923:TAZ851937 TKM851923:TKV851937 TUI851923:TUR851937 UEE851923:UEN851937 UOA851923:UOJ851937 UXW851923:UYF851937 VHS851923:VIB851937 VRO851923:VRX851937 WBK851923:WBT851937 WLG851923:WLP851937 WVC851923:WVL851937 IQ917459:IZ917473 SM917459:SV917473 ACI917459:ACR917473 AME917459:AMN917473 AWA917459:AWJ917473 BFW917459:BGF917473 BPS917459:BQB917473 BZO917459:BZX917473 CJK917459:CJT917473 CTG917459:CTP917473 DDC917459:DDL917473 DMY917459:DNH917473 DWU917459:DXD917473 EGQ917459:EGZ917473 EQM917459:EQV917473 FAI917459:FAR917473 FKE917459:FKN917473 FUA917459:FUJ917473 GDW917459:GEF917473 GNS917459:GOB917473 GXO917459:GXX917473 HHK917459:HHT917473 HRG917459:HRP917473 IBC917459:IBL917473 IKY917459:ILH917473 IUU917459:IVD917473 JEQ917459:JEZ917473 JOM917459:JOV917473 JYI917459:JYR917473 KIE917459:KIN917473 KSA917459:KSJ917473 LBW917459:LCF917473 LLS917459:LMB917473 LVO917459:LVX917473 MFK917459:MFT917473 MPG917459:MPP917473 MZC917459:MZL917473 NIY917459:NJH917473 NSU917459:NTD917473 OCQ917459:OCZ917473 OMM917459:OMV917473 OWI917459:OWR917473 PGE917459:PGN917473 PQA917459:PQJ917473 PZW917459:QAF917473 QJS917459:QKB917473 QTO917459:QTX917473 RDK917459:RDT917473 RNG917459:RNP917473 RXC917459:RXL917473 SGY917459:SHH917473 SQU917459:SRD917473 TAQ917459:TAZ917473 TKM917459:TKV917473 TUI917459:TUR917473 UEE917459:UEN917473 UOA917459:UOJ917473 UXW917459:UYF917473 VHS917459:VIB917473 VRO917459:VRX917473 WBK917459:WBT917473 WLG917459:WLP917473 WVC917459:WVL917473 IQ982995:IZ983009 SM982995:SV983009 ACI982995:ACR983009 AME982995:AMN983009 AWA982995:AWJ983009 BFW982995:BGF983009 BPS982995:BQB983009 BZO982995:BZX983009 CJK982995:CJT983009 CTG982995:CTP983009 DDC982995:DDL983009 DMY982995:DNH983009 DWU982995:DXD983009 EGQ982995:EGZ983009 EQM982995:EQV983009 FAI982995:FAR983009 FKE982995:FKN983009 FUA982995:FUJ983009 GDW982995:GEF983009 GNS982995:GOB983009 GXO982995:GXX983009 HHK982995:HHT983009 HRG982995:HRP983009 IBC982995:IBL983009 IKY982995:ILH983009 IUU982995:IVD983009 JEQ982995:JEZ983009 JOM982995:JOV983009 JYI982995:JYR983009 KIE982995:KIN983009 KSA982995:KSJ983009 LBW982995:LCF983009 LLS982995:LMB983009 LVO982995:LVX983009 MFK982995:MFT983009 MPG982995:MPP983009 MZC982995:MZL983009 NIY982995:NJH983009 NSU982995:NTD983009 OCQ982995:OCZ983009 OMM982995:OMV983009 OWI982995:OWR983009 PGE982995:PGN983009 PQA982995:PQJ983009 PZW982995:QAF983009 QJS982995:QKB983009 QTO982995:QTX983009 RDK982995:RDT983009 RNG982995:RNP983009 RXC982995:RXL983009 SGY982995:SHH983009 SQU982995:SRD983009 TAQ982995:TAZ983009 TKM982995:TKV983009 TUI982995:TUR983009 UEE982995:UEN983009 UOA982995:UOJ983009 UXW982995:UYF983009 VHS982995:VIB983009 VRO982995:VRX983009 WBK982995:WBT983009 WLG982995:WLP983009 WVC982995:WVL983009 WUZ983018:WVL983023 IN65507:IZ65512 SJ65507:SV65512 ACF65507:ACR65512 AMB65507:AMN65512 AVX65507:AWJ65512 BFT65507:BGF65512 BPP65507:BQB65512 BZL65507:BZX65512 CJH65507:CJT65512 CTD65507:CTP65512 DCZ65507:DDL65512 DMV65507:DNH65512 DWR65507:DXD65512 EGN65507:EGZ65512 EQJ65507:EQV65512 FAF65507:FAR65512 FKB65507:FKN65512 FTX65507:FUJ65512 GDT65507:GEF65512 GNP65507:GOB65512 GXL65507:GXX65512 HHH65507:HHT65512 HRD65507:HRP65512 IAZ65507:IBL65512 IKV65507:ILH65512 IUR65507:IVD65512 JEN65507:JEZ65512 JOJ65507:JOV65512 JYF65507:JYR65512 KIB65507:KIN65512 KRX65507:KSJ65512 LBT65507:LCF65512 LLP65507:LMB65512 LVL65507:LVX65512 MFH65507:MFT65512 MPD65507:MPP65512 MYZ65507:MZL65512 NIV65507:NJH65512 NSR65507:NTD65512 OCN65507:OCZ65512 OMJ65507:OMV65512 OWF65507:OWR65512 PGB65507:PGN65512 PPX65507:PQJ65512 PZT65507:QAF65512 QJP65507:QKB65512 QTL65507:QTX65512 RDH65507:RDT65512 RND65507:RNP65512 RWZ65507:RXL65512 SGV65507:SHH65512 SQR65507:SRD65512 TAN65507:TAZ65512 TKJ65507:TKV65512 TUF65507:TUR65512 UEB65507:UEN65512 UNX65507:UOJ65512 UXT65507:UYF65512 VHP65507:VIB65512 VRL65507:VRX65512 WBH65507:WBT65512 WLD65507:WLP65512 WUZ65507:WVL65512 IN131043:IZ131048 SJ131043:SV131048 ACF131043:ACR131048 AMB131043:AMN131048 AVX131043:AWJ131048 BFT131043:BGF131048 BPP131043:BQB131048 BZL131043:BZX131048 CJH131043:CJT131048 CTD131043:CTP131048 DCZ131043:DDL131048 DMV131043:DNH131048 DWR131043:DXD131048 EGN131043:EGZ131048 EQJ131043:EQV131048 FAF131043:FAR131048 FKB131043:FKN131048 FTX131043:FUJ131048 GDT131043:GEF131048 GNP131043:GOB131048 GXL131043:GXX131048 HHH131043:HHT131048 HRD131043:HRP131048 IAZ131043:IBL131048 IKV131043:ILH131048 IUR131043:IVD131048 JEN131043:JEZ131048 JOJ131043:JOV131048 JYF131043:JYR131048 KIB131043:KIN131048 KRX131043:KSJ131048 LBT131043:LCF131048 LLP131043:LMB131048 LVL131043:LVX131048 MFH131043:MFT131048 MPD131043:MPP131048 MYZ131043:MZL131048 NIV131043:NJH131048 NSR131043:NTD131048 OCN131043:OCZ131048 OMJ131043:OMV131048 OWF131043:OWR131048 PGB131043:PGN131048 PPX131043:PQJ131048 PZT131043:QAF131048 QJP131043:QKB131048 QTL131043:QTX131048 RDH131043:RDT131048 RND131043:RNP131048 RWZ131043:RXL131048 SGV131043:SHH131048 SQR131043:SRD131048 TAN131043:TAZ131048 TKJ131043:TKV131048 TUF131043:TUR131048 UEB131043:UEN131048 UNX131043:UOJ131048 UXT131043:UYF131048 VHP131043:VIB131048 VRL131043:VRX131048 WBH131043:WBT131048 WLD131043:WLP131048 WUZ131043:WVL131048 IN196579:IZ196584 SJ196579:SV196584 ACF196579:ACR196584 AMB196579:AMN196584 AVX196579:AWJ196584 BFT196579:BGF196584 BPP196579:BQB196584 BZL196579:BZX196584 CJH196579:CJT196584 CTD196579:CTP196584 DCZ196579:DDL196584 DMV196579:DNH196584 DWR196579:DXD196584 EGN196579:EGZ196584 EQJ196579:EQV196584 FAF196579:FAR196584 FKB196579:FKN196584 FTX196579:FUJ196584 GDT196579:GEF196584 GNP196579:GOB196584 GXL196579:GXX196584 HHH196579:HHT196584 HRD196579:HRP196584 IAZ196579:IBL196584 IKV196579:ILH196584 IUR196579:IVD196584 JEN196579:JEZ196584 JOJ196579:JOV196584 JYF196579:JYR196584 KIB196579:KIN196584 KRX196579:KSJ196584 LBT196579:LCF196584 LLP196579:LMB196584 LVL196579:LVX196584 MFH196579:MFT196584 MPD196579:MPP196584 MYZ196579:MZL196584 NIV196579:NJH196584 NSR196579:NTD196584 OCN196579:OCZ196584 OMJ196579:OMV196584 OWF196579:OWR196584 PGB196579:PGN196584 PPX196579:PQJ196584 PZT196579:QAF196584 QJP196579:QKB196584 QTL196579:QTX196584 RDH196579:RDT196584 RND196579:RNP196584 RWZ196579:RXL196584 SGV196579:SHH196584 SQR196579:SRD196584 TAN196579:TAZ196584 TKJ196579:TKV196584 TUF196579:TUR196584 UEB196579:UEN196584 UNX196579:UOJ196584 UXT196579:UYF196584 VHP196579:VIB196584 VRL196579:VRX196584 WBH196579:WBT196584 WLD196579:WLP196584 WUZ196579:WVL196584 IN262115:IZ262120 SJ262115:SV262120 ACF262115:ACR262120 AMB262115:AMN262120 AVX262115:AWJ262120 BFT262115:BGF262120 BPP262115:BQB262120 BZL262115:BZX262120 CJH262115:CJT262120 CTD262115:CTP262120 DCZ262115:DDL262120 DMV262115:DNH262120 DWR262115:DXD262120 EGN262115:EGZ262120 EQJ262115:EQV262120 FAF262115:FAR262120 FKB262115:FKN262120 FTX262115:FUJ262120 GDT262115:GEF262120 GNP262115:GOB262120 GXL262115:GXX262120 HHH262115:HHT262120 HRD262115:HRP262120 IAZ262115:IBL262120 IKV262115:ILH262120 IUR262115:IVD262120 JEN262115:JEZ262120 JOJ262115:JOV262120 JYF262115:JYR262120 KIB262115:KIN262120 KRX262115:KSJ262120 LBT262115:LCF262120 LLP262115:LMB262120 LVL262115:LVX262120 MFH262115:MFT262120 MPD262115:MPP262120 MYZ262115:MZL262120 NIV262115:NJH262120 NSR262115:NTD262120 OCN262115:OCZ262120 OMJ262115:OMV262120 OWF262115:OWR262120 PGB262115:PGN262120 PPX262115:PQJ262120 PZT262115:QAF262120 QJP262115:QKB262120 QTL262115:QTX262120 RDH262115:RDT262120 RND262115:RNP262120 RWZ262115:RXL262120 SGV262115:SHH262120 SQR262115:SRD262120 TAN262115:TAZ262120 TKJ262115:TKV262120 TUF262115:TUR262120 UEB262115:UEN262120 UNX262115:UOJ262120 UXT262115:UYF262120 VHP262115:VIB262120 VRL262115:VRX262120 WBH262115:WBT262120 WLD262115:WLP262120 WUZ262115:WVL262120 IN327651:IZ327656 SJ327651:SV327656 ACF327651:ACR327656 AMB327651:AMN327656 AVX327651:AWJ327656 BFT327651:BGF327656 BPP327651:BQB327656 BZL327651:BZX327656 CJH327651:CJT327656 CTD327651:CTP327656 DCZ327651:DDL327656 DMV327651:DNH327656 DWR327651:DXD327656 EGN327651:EGZ327656 EQJ327651:EQV327656 FAF327651:FAR327656 FKB327651:FKN327656 FTX327651:FUJ327656 GDT327651:GEF327656 GNP327651:GOB327656 GXL327651:GXX327656 HHH327651:HHT327656 HRD327651:HRP327656 IAZ327651:IBL327656 IKV327651:ILH327656 IUR327651:IVD327656 JEN327651:JEZ327656 JOJ327651:JOV327656 JYF327651:JYR327656 KIB327651:KIN327656 KRX327651:KSJ327656 LBT327651:LCF327656 LLP327651:LMB327656 LVL327651:LVX327656 MFH327651:MFT327656 MPD327651:MPP327656 MYZ327651:MZL327656 NIV327651:NJH327656 NSR327651:NTD327656 OCN327651:OCZ327656 OMJ327651:OMV327656 OWF327651:OWR327656 PGB327651:PGN327656 PPX327651:PQJ327656 PZT327651:QAF327656 QJP327651:QKB327656 QTL327651:QTX327656 RDH327651:RDT327656 RND327651:RNP327656 RWZ327651:RXL327656 SGV327651:SHH327656 SQR327651:SRD327656 TAN327651:TAZ327656 TKJ327651:TKV327656 TUF327651:TUR327656 UEB327651:UEN327656 UNX327651:UOJ327656 UXT327651:UYF327656 VHP327651:VIB327656 VRL327651:VRX327656 WBH327651:WBT327656 WLD327651:WLP327656 WUZ327651:WVL327656 IN393187:IZ393192 SJ393187:SV393192 ACF393187:ACR393192 AMB393187:AMN393192 AVX393187:AWJ393192 BFT393187:BGF393192 BPP393187:BQB393192 BZL393187:BZX393192 CJH393187:CJT393192 CTD393187:CTP393192 DCZ393187:DDL393192 DMV393187:DNH393192 DWR393187:DXD393192 EGN393187:EGZ393192 EQJ393187:EQV393192 FAF393187:FAR393192 FKB393187:FKN393192 FTX393187:FUJ393192 GDT393187:GEF393192 GNP393187:GOB393192 GXL393187:GXX393192 HHH393187:HHT393192 HRD393187:HRP393192 IAZ393187:IBL393192 IKV393187:ILH393192 IUR393187:IVD393192 JEN393187:JEZ393192 JOJ393187:JOV393192 JYF393187:JYR393192 KIB393187:KIN393192 KRX393187:KSJ393192 LBT393187:LCF393192 LLP393187:LMB393192 LVL393187:LVX393192 MFH393187:MFT393192 MPD393187:MPP393192 MYZ393187:MZL393192 NIV393187:NJH393192 NSR393187:NTD393192 OCN393187:OCZ393192 OMJ393187:OMV393192 OWF393187:OWR393192 PGB393187:PGN393192 PPX393187:PQJ393192 PZT393187:QAF393192 QJP393187:QKB393192 QTL393187:QTX393192 RDH393187:RDT393192 RND393187:RNP393192 RWZ393187:RXL393192 SGV393187:SHH393192 SQR393187:SRD393192 TAN393187:TAZ393192 TKJ393187:TKV393192 TUF393187:TUR393192 UEB393187:UEN393192 UNX393187:UOJ393192 UXT393187:UYF393192 VHP393187:VIB393192 VRL393187:VRX393192 WBH393187:WBT393192 WLD393187:WLP393192 WUZ393187:WVL393192 IN458723:IZ458728 SJ458723:SV458728 ACF458723:ACR458728 AMB458723:AMN458728 AVX458723:AWJ458728 BFT458723:BGF458728 BPP458723:BQB458728 BZL458723:BZX458728 CJH458723:CJT458728 CTD458723:CTP458728 DCZ458723:DDL458728 DMV458723:DNH458728 DWR458723:DXD458728 EGN458723:EGZ458728 EQJ458723:EQV458728 FAF458723:FAR458728 FKB458723:FKN458728 FTX458723:FUJ458728 GDT458723:GEF458728 GNP458723:GOB458728 GXL458723:GXX458728 HHH458723:HHT458728 HRD458723:HRP458728 IAZ458723:IBL458728 IKV458723:ILH458728 IUR458723:IVD458728 JEN458723:JEZ458728 JOJ458723:JOV458728 JYF458723:JYR458728 KIB458723:KIN458728 KRX458723:KSJ458728 LBT458723:LCF458728 LLP458723:LMB458728 LVL458723:LVX458728 MFH458723:MFT458728 MPD458723:MPP458728 MYZ458723:MZL458728 NIV458723:NJH458728 NSR458723:NTD458728 OCN458723:OCZ458728 OMJ458723:OMV458728 OWF458723:OWR458728 PGB458723:PGN458728 PPX458723:PQJ458728 PZT458723:QAF458728 QJP458723:QKB458728 QTL458723:QTX458728 RDH458723:RDT458728 RND458723:RNP458728 RWZ458723:RXL458728 SGV458723:SHH458728 SQR458723:SRD458728 TAN458723:TAZ458728 TKJ458723:TKV458728 TUF458723:TUR458728 UEB458723:UEN458728 UNX458723:UOJ458728 UXT458723:UYF458728 VHP458723:VIB458728 VRL458723:VRX458728 WBH458723:WBT458728 WLD458723:WLP458728 WUZ458723:WVL458728 IN524259:IZ524264 SJ524259:SV524264 ACF524259:ACR524264 AMB524259:AMN524264 AVX524259:AWJ524264 BFT524259:BGF524264 BPP524259:BQB524264 BZL524259:BZX524264 CJH524259:CJT524264 CTD524259:CTP524264 DCZ524259:DDL524264 DMV524259:DNH524264 DWR524259:DXD524264 EGN524259:EGZ524264 EQJ524259:EQV524264 FAF524259:FAR524264 FKB524259:FKN524264 FTX524259:FUJ524264 GDT524259:GEF524264 GNP524259:GOB524264 GXL524259:GXX524264 HHH524259:HHT524264 HRD524259:HRP524264 IAZ524259:IBL524264 IKV524259:ILH524264 IUR524259:IVD524264 JEN524259:JEZ524264 JOJ524259:JOV524264 JYF524259:JYR524264 KIB524259:KIN524264 KRX524259:KSJ524264 LBT524259:LCF524264 LLP524259:LMB524264 LVL524259:LVX524264 MFH524259:MFT524264 MPD524259:MPP524264 MYZ524259:MZL524264 NIV524259:NJH524264 NSR524259:NTD524264 OCN524259:OCZ524264 OMJ524259:OMV524264 OWF524259:OWR524264 PGB524259:PGN524264 PPX524259:PQJ524264 PZT524259:QAF524264 QJP524259:QKB524264 QTL524259:QTX524264 RDH524259:RDT524264 RND524259:RNP524264 RWZ524259:RXL524264 SGV524259:SHH524264 SQR524259:SRD524264 TAN524259:TAZ524264 TKJ524259:TKV524264 TUF524259:TUR524264 UEB524259:UEN524264 UNX524259:UOJ524264 UXT524259:UYF524264 VHP524259:VIB524264 VRL524259:VRX524264 WBH524259:WBT524264 WLD524259:WLP524264 WUZ524259:WVL524264 IN589795:IZ589800 SJ589795:SV589800 ACF589795:ACR589800 AMB589795:AMN589800 AVX589795:AWJ589800 BFT589795:BGF589800 BPP589795:BQB589800 BZL589795:BZX589800 CJH589795:CJT589800 CTD589795:CTP589800 DCZ589795:DDL589800 DMV589795:DNH589800 DWR589795:DXD589800 EGN589795:EGZ589800 EQJ589795:EQV589800 FAF589795:FAR589800 FKB589795:FKN589800 FTX589795:FUJ589800 GDT589795:GEF589800 GNP589795:GOB589800 GXL589795:GXX589800 HHH589795:HHT589800 HRD589795:HRP589800 IAZ589795:IBL589800 IKV589795:ILH589800 IUR589795:IVD589800 JEN589795:JEZ589800 JOJ589795:JOV589800 JYF589795:JYR589800 KIB589795:KIN589800 KRX589795:KSJ589800 LBT589795:LCF589800 LLP589795:LMB589800 LVL589795:LVX589800 MFH589795:MFT589800 MPD589795:MPP589800 MYZ589795:MZL589800 NIV589795:NJH589800 NSR589795:NTD589800 OCN589795:OCZ589800 OMJ589795:OMV589800 OWF589795:OWR589800 PGB589795:PGN589800 PPX589795:PQJ589800 PZT589795:QAF589800 QJP589795:QKB589800 QTL589795:QTX589800 RDH589795:RDT589800 RND589795:RNP589800 RWZ589795:RXL589800 SGV589795:SHH589800 SQR589795:SRD589800 TAN589795:TAZ589800 TKJ589795:TKV589800 TUF589795:TUR589800 UEB589795:UEN589800 UNX589795:UOJ589800 UXT589795:UYF589800 VHP589795:VIB589800 VRL589795:VRX589800 WBH589795:WBT589800 WLD589795:WLP589800 WUZ589795:WVL589800 IN655331:IZ655336 SJ655331:SV655336 ACF655331:ACR655336 AMB655331:AMN655336 AVX655331:AWJ655336 BFT655331:BGF655336 BPP655331:BQB655336 BZL655331:BZX655336 CJH655331:CJT655336 CTD655331:CTP655336 DCZ655331:DDL655336 DMV655331:DNH655336 DWR655331:DXD655336 EGN655331:EGZ655336 EQJ655331:EQV655336 FAF655331:FAR655336 FKB655331:FKN655336 FTX655331:FUJ655336 GDT655331:GEF655336 GNP655331:GOB655336 GXL655331:GXX655336 HHH655331:HHT655336 HRD655331:HRP655336 IAZ655331:IBL655336 IKV655331:ILH655336 IUR655331:IVD655336 JEN655331:JEZ655336 JOJ655331:JOV655336 JYF655331:JYR655336 KIB655331:KIN655336 KRX655331:KSJ655336 LBT655331:LCF655336 LLP655331:LMB655336 LVL655331:LVX655336 MFH655331:MFT655336 MPD655331:MPP655336 MYZ655331:MZL655336 NIV655331:NJH655336 NSR655331:NTD655336 OCN655331:OCZ655336 OMJ655331:OMV655336 OWF655331:OWR655336 PGB655331:PGN655336 PPX655331:PQJ655336 PZT655331:QAF655336 QJP655331:QKB655336 QTL655331:QTX655336 RDH655331:RDT655336 RND655331:RNP655336 RWZ655331:RXL655336 SGV655331:SHH655336 SQR655331:SRD655336 TAN655331:TAZ655336 TKJ655331:TKV655336 TUF655331:TUR655336 UEB655331:UEN655336 UNX655331:UOJ655336 UXT655331:UYF655336 VHP655331:VIB655336 VRL655331:VRX655336 WBH655331:WBT655336 WLD655331:WLP655336 WUZ655331:WVL655336 IN720867:IZ720872 SJ720867:SV720872 ACF720867:ACR720872 AMB720867:AMN720872 AVX720867:AWJ720872 BFT720867:BGF720872 BPP720867:BQB720872 BZL720867:BZX720872 CJH720867:CJT720872 CTD720867:CTP720872 DCZ720867:DDL720872 DMV720867:DNH720872 DWR720867:DXD720872 EGN720867:EGZ720872 EQJ720867:EQV720872 FAF720867:FAR720872 FKB720867:FKN720872 FTX720867:FUJ720872 GDT720867:GEF720872 GNP720867:GOB720872 GXL720867:GXX720872 HHH720867:HHT720872 HRD720867:HRP720872 IAZ720867:IBL720872 IKV720867:ILH720872 IUR720867:IVD720872 JEN720867:JEZ720872 JOJ720867:JOV720872 JYF720867:JYR720872 KIB720867:KIN720872 KRX720867:KSJ720872 LBT720867:LCF720872 LLP720867:LMB720872 LVL720867:LVX720872 MFH720867:MFT720872 MPD720867:MPP720872 MYZ720867:MZL720872 NIV720867:NJH720872 NSR720867:NTD720872 OCN720867:OCZ720872 OMJ720867:OMV720872 OWF720867:OWR720872 PGB720867:PGN720872 PPX720867:PQJ720872 PZT720867:QAF720872 QJP720867:QKB720872 QTL720867:QTX720872 RDH720867:RDT720872 RND720867:RNP720872 RWZ720867:RXL720872 SGV720867:SHH720872 SQR720867:SRD720872 TAN720867:TAZ720872 TKJ720867:TKV720872 TUF720867:TUR720872 UEB720867:UEN720872 UNX720867:UOJ720872 UXT720867:UYF720872 VHP720867:VIB720872 VRL720867:VRX720872 WBH720867:WBT720872 WLD720867:WLP720872 WUZ720867:WVL720872 IN786403:IZ786408 SJ786403:SV786408 ACF786403:ACR786408 AMB786403:AMN786408 AVX786403:AWJ786408 BFT786403:BGF786408 BPP786403:BQB786408 BZL786403:BZX786408 CJH786403:CJT786408 CTD786403:CTP786408 DCZ786403:DDL786408 DMV786403:DNH786408 DWR786403:DXD786408 EGN786403:EGZ786408 EQJ786403:EQV786408 FAF786403:FAR786408 FKB786403:FKN786408 FTX786403:FUJ786408 GDT786403:GEF786408 GNP786403:GOB786408 GXL786403:GXX786408 HHH786403:HHT786408 HRD786403:HRP786408 IAZ786403:IBL786408 IKV786403:ILH786408 IUR786403:IVD786408 JEN786403:JEZ786408 JOJ786403:JOV786408 JYF786403:JYR786408 KIB786403:KIN786408 KRX786403:KSJ786408 LBT786403:LCF786408 LLP786403:LMB786408 LVL786403:LVX786408 MFH786403:MFT786408 MPD786403:MPP786408 MYZ786403:MZL786408 NIV786403:NJH786408 NSR786403:NTD786408 OCN786403:OCZ786408 OMJ786403:OMV786408 OWF786403:OWR786408 PGB786403:PGN786408 PPX786403:PQJ786408 PZT786403:QAF786408 QJP786403:QKB786408 QTL786403:QTX786408 RDH786403:RDT786408 RND786403:RNP786408 RWZ786403:RXL786408 SGV786403:SHH786408 SQR786403:SRD786408 TAN786403:TAZ786408 TKJ786403:TKV786408 TUF786403:TUR786408 UEB786403:UEN786408 UNX786403:UOJ786408 UXT786403:UYF786408 VHP786403:VIB786408 VRL786403:VRX786408 WBH786403:WBT786408 WLD786403:WLP786408 WUZ786403:WVL786408 IN851939:IZ851944 SJ851939:SV851944 ACF851939:ACR851944 AMB851939:AMN851944 AVX851939:AWJ851944 BFT851939:BGF851944 BPP851939:BQB851944 BZL851939:BZX851944 CJH851939:CJT851944 CTD851939:CTP851944 DCZ851939:DDL851944 DMV851939:DNH851944 DWR851939:DXD851944 EGN851939:EGZ851944 EQJ851939:EQV851944 FAF851939:FAR851944 FKB851939:FKN851944 FTX851939:FUJ851944 GDT851939:GEF851944 GNP851939:GOB851944 GXL851939:GXX851944 HHH851939:HHT851944 HRD851939:HRP851944 IAZ851939:IBL851944 IKV851939:ILH851944 IUR851939:IVD851944 JEN851939:JEZ851944 JOJ851939:JOV851944 JYF851939:JYR851944 KIB851939:KIN851944 KRX851939:KSJ851944 LBT851939:LCF851944 LLP851939:LMB851944 LVL851939:LVX851944 MFH851939:MFT851944 MPD851939:MPP851944 MYZ851939:MZL851944 NIV851939:NJH851944 NSR851939:NTD851944 OCN851939:OCZ851944 OMJ851939:OMV851944 OWF851939:OWR851944 PGB851939:PGN851944 PPX851939:PQJ851944 PZT851939:QAF851944 QJP851939:QKB851944 QTL851939:QTX851944 RDH851939:RDT851944 RND851939:RNP851944 RWZ851939:RXL851944 SGV851939:SHH851944 SQR851939:SRD851944 TAN851939:TAZ851944 TKJ851939:TKV851944 TUF851939:TUR851944 UEB851939:UEN851944 UNX851939:UOJ851944 UXT851939:UYF851944 VHP851939:VIB851944 VRL851939:VRX851944 WBH851939:WBT851944 WLD851939:WLP851944 WUZ851939:WVL851944 IN917475:IZ917480 SJ917475:SV917480 ACF917475:ACR917480 AMB917475:AMN917480 AVX917475:AWJ917480 BFT917475:BGF917480 BPP917475:BQB917480 BZL917475:BZX917480 CJH917475:CJT917480 CTD917475:CTP917480 DCZ917475:DDL917480 DMV917475:DNH917480 DWR917475:DXD917480 EGN917475:EGZ917480 EQJ917475:EQV917480 FAF917475:FAR917480 FKB917475:FKN917480 FTX917475:FUJ917480 GDT917475:GEF917480 GNP917475:GOB917480 GXL917475:GXX917480 HHH917475:HHT917480 HRD917475:HRP917480 IAZ917475:IBL917480 IKV917475:ILH917480 IUR917475:IVD917480 JEN917475:JEZ917480 JOJ917475:JOV917480 JYF917475:JYR917480 KIB917475:KIN917480 KRX917475:KSJ917480 LBT917475:LCF917480 LLP917475:LMB917480 LVL917475:LVX917480 MFH917475:MFT917480 MPD917475:MPP917480 MYZ917475:MZL917480 NIV917475:NJH917480 NSR917475:NTD917480 OCN917475:OCZ917480 OMJ917475:OMV917480 OWF917475:OWR917480 PGB917475:PGN917480 PPX917475:PQJ917480 PZT917475:QAF917480 QJP917475:QKB917480 QTL917475:QTX917480 RDH917475:RDT917480 RND917475:RNP917480 RWZ917475:RXL917480 SGV917475:SHH917480 SQR917475:SRD917480 TAN917475:TAZ917480 TKJ917475:TKV917480 TUF917475:TUR917480 UEB917475:UEN917480 UNX917475:UOJ917480 UXT917475:UYF917480 VHP917475:VIB917480 VRL917475:VRX917480 WBH917475:WBT917480 WLD917475:WLP917480 WUZ917475:WVL917480 IN983011:IZ983016 SJ983011:SV983016 ACF983011:ACR983016 AMB983011:AMN983016 AVX983011:AWJ983016 BFT983011:BGF983016 BPP983011:BQB983016 BZL983011:BZX983016 CJH983011:CJT983016 CTD983011:CTP983016 DCZ983011:DDL983016 DMV983011:DNH983016 DWR983011:DXD983016 EGN983011:EGZ983016 EQJ983011:EQV983016 FAF983011:FAR983016 FKB983011:FKN983016 FTX983011:FUJ983016 GDT983011:GEF983016 GNP983011:GOB983016 GXL983011:GXX983016 HHH983011:HHT983016 HRD983011:HRP983016 IAZ983011:IBL983016 IKV983011:ILH983016 IUR983011:IVD983016 JEN983011:JEZ983016 JOJ983011:JOV983016 JYF983011:JYR983016 KIB983011:KIN983016 KRX983011:KSJ983016 LBT983011:LCF983016 LLP983011:LMB983016 LVL983011:LVX983016 MFH983011:MFT983016 MPD983011:MPP983016 MYZ983011:MZL983016 NIV983011:NJH983016 NSR983011:NTD983016 OCN983011:OCZ983016 OMJ983011:OMV983016 OWF983011:OWR983016 PGB983011:PGN983016 PPX983011:PQJ983016 PZT983011:QAF983016 QJP983011:QKB983016 QTL983011:QTX983016 RDH983011:RDT983016 RND983011:RNP983016 RWZ983011:RXL983016 SGV983011:SHH983016 SQR983011:SRD983016 TAN983011:TAZ983016 TKJ983011:TKV983016 TUF983011:TUR983016 UEB983011:UEN983016 UNX983011:UOJ983016 UXT983011:UYF983016 VHP983011:VIB983016 VRL983011:VRX983016 WBH983011:WBT983016 WLD983011:WLP983016 WUZ983011:WVL983016 IN65514:IZ65519 SJ65514:SV65519 ACF65514:ACR65519 AMB65514:AMN65519 AVX65514:AWJ65519 BFT65514:BGF65519 BPP65514:BQB65519 BZL65514:BZX65519 CJH65514:CJT65519 CTD65514:CTP65519 DCZ65514:DDL65519 DMV65514:DNH65519 DWR65514:DXD65519 EGN65514:EGZ65519 EQJ65514:EQV65519 FAF65514:FAR65519 FKB65514:FKN65519 FTX65514:FUJ65519 GDT65514:GEF65519 GNP65514:GOB65519 GXL65514:GXX65519 HHH65514:HHT65519 HRD65514:HRP65519 IAZ65514:IBL65519 IKV65514:ILH65519 IUR65514:IVD65519 JEN65514:JEZ65519 JOJ65514:JOV65519 JYF65514:JYR65519 KIB65514:KIN65519 KRX65514:KSJ65519 LBT65514:LCF65519 LLP65514:LMB65519 LVL65514:LVX65519 MFH65514:MFT65519 MPD65514:MPP65519 MYZ65514:MZL65519 NIV65514:NJH65519 NSR65514:NTD65519 OCN65514:OCZ65519 OMJ65514:OMV65519 OWF65514:OWR65519 PGB65514:PGN65519 PPX65514:PQJ65519 PZT65514:QAF65519 QJP65514:QKB65519 QTL65514:QTX65519 RDH65514:RDT65519 RND65514:RNP65519 RWZ65514:RXL65519 SGV65514:SHH65519 SQR65514:SRD65519 TAN65514:TAZ65519 TKJ65514:TKV65519 TUF65514:TUR65519 UEB65514:UEN65519 UNX65514:UOJ65519 UXT65514:UYF65519 VHP65514:VIB65519 VRL65514:VRX65519 WBH65514:WBT65519 WLD65514:WLP65519 WUZ65514:WVL65519 IN131050:IZ131055 SJ131050:SV131055 ACF131050:ACR131055 AMB131050:AMN131055 AVX131050:AWJ131055 BFT131050:BGF131055 BPP131050:BQB131055 BZL131050:BZX131055 CJH131050:CJT131055 CTD131050:CTP131055 DCZ131050:DDL131055 DMV131050:DNH131055 DWR131050:DXD131055 EGN131050:EGZ131055 EQJ131050:EQV131055 FAF131050:FAR131055 FKB131050:FKN131055 FTX131050:FUJ131055 GDT131050:GEF131055 GNP131050:GOB131055 GXL131050:GXX131055 HHH131050:HHT131055 HRD131050:HRP131055 IAZ131050:IBL131055 IKV131050:ILH131055 IUR131050:IVD131055 JEN131050:JEZ131055 JOJ131050:JOV131055 JYF131050:JYR131055 KIB131050:KIN131055 KRX131050:KSJ131055 LBT131050:LCF131055 LLP131050:LMB131055 LVL131050:LVX131055 MFH131050:MFT131055 MPD131050:MPP131055 MYZ131050:MZL131055 NIV131050:NJH131055 NSR131050:NTD131055 OCN131050:OCZ131055 OMJ131050:OMV131055 OWF131050:OWR131055 PGB131050:PGN131055 PPX131050:PQJ131055 PZT131050:QAF131055 QJP131050:QKB131055 QTL131050:QTX131055 RDH131050:RDT131055 RND131050:RNP131055 RWZ131050:RXL131055 SGV131050:SHH131055 SQR131050:SRD131055 TAN131050:TAZ131055 TKJ131050:TKV131055 TUF131050:TUR131055 UEB131050:UEN131055 UNX131050:UOJ131055 UXT131050:UYF131055 VHP131050:VIB131055 VRL131050:VRX131055 WBH131050:WBT131055 WLD131050:WLP131055 WUZ131050:WVL131055 IN196586:IZ196591 SJ196586:SV196591 ACF196586:ACR196591 AMB196586:AMN196591 AVX196586:AWJ196591 BFT196586:BGF196591 BPP196586:BQB196591 BZL196586:BZX196591 CJH196586:CJT196591 CTD196586:CTP196591 DCZ196586:DDL196591 DMV196586:DNH196591 DWR196586:DXD196591 EGN196586:EGZ196591 EQJ196586:EQV196591 FAF196586:FAR196591 FKB196586:FKN196591 FTX196586:FUJ196591 GDT196586:GEF196591 GNP196586:GOB196591 GXL196586:GXX196591 HHH196586:HHT196591 HRD196586:HRP196591 IAZ196586:IBL196591 IKV196586:ILH196591 IUR196586:IVD196591 JEN196586:JEZ196591 JOJ196586:JOV196591 JYF196586:JYR196591 KIB196586:KIN196591 KRX196586:KSJ196591 LBT196586:LCF196591 LLP196586:LMB196591 LVL196586:LVX196591 MFH196586:MFT196591 MPD196586:MPP196591 MYZ196586:MZL196591 NIV196586:NJH196591 NSR196586:NTD196591 OCN196586:OCZ196591 OMJ196586:OMV196591 OWF196586:OWR196591 PGB196586:PGN196591 PPX196586:PQJ196591 PZT196586:QAF196591 QJP196586:QKB196591 QTL196586:QTX196591 RDH196586:RDT196591 RND196586:RNP196591 RWZ196586:RXL196591 SGV196586:SHH196591 SQR196586:SRD196591 TAN196586:TAZ196591 TKJ196586:TKV196591 TUF196586:TUR196591 UEB196586:UEN196591 UNX196586:UOJ196591 UXT196586:UYF196591 VHP196586:VIB196591 VRL196586:VRX196591 WBH196586:WBT196591 WLD196586:WLP196591 WUZ196586:WVL196591 IN262122:IZ262127 SJ262122:SV262127 ACF262122:ACR262127 AMB262122:AMN262127 AVX262122:AWJ262127 BFT262122:BGF262127 BPP262122:BQB262127 BZL262122:BZX262127 CJH262122:CJT262127 CTD262122:CTP262127 DCZ262122:DDL262127 DMV262122:DNH262127 DWR262122:DXD262127 EGN262122:EGZ262127 EQJ262122:EQV262127 FAF262122:FAR262127 FKB262122:FKN262127 FTX262122:FUJ262127 GDT262122:GEF262127 GNP262122:GOB262127 GXL262122:GXX262127 HHH262122:HHT262127 HRD262122:HRP262127 IAZ262122:IBL262127 IKV262122:ILH262127 IUR262122:IVD262127 JEN262122:JEZ262127 JOJ262122:JOV262127 JYF262122:JYR262127 KIB262122:KIN262127 KRX262122:KSJ262127 LBT262122:LCF262127 LLP262122:LMB262127 LVL262122:LVX262127 MFH262122:MFT262127 MPD262122:MPP262127 MYZ262122:MZL262127 NIV262122:NJH262127 NSR262122:NTD262127 OCN262122:OCZ262127 OMJ262122:OMV262127 OWF262122:OWR262127 PGB262122:PGN262127 PPX262122:PQJ262127 PZT262122:QAF262127 QJP262122:QKB262127 QTL262122:QTX262127 RDH262122:RDT262127 RND262122:RNP262127 RWZ262122:RXL262127 SGV262122:SHH262127 SQR262122:SRD262127 TAN262122:TAZ262127 TKJ262122:TKV262127 TUF262122:TUR262127 UEB262122:UEN262127 UNX262122:UOJ262127 UXT262122:UYF262127 VHP262122:VIB262127 VRL262122:VRX262127 WBH262122:WBT262127 WLD262122:WLP262127 WUZ262122:WVL262127 IN327658:IZ327663 SJ327658:SV327663 ACF327658:ACR327663 AMB327658:AMN327663 AVX327658:AWJ327663 BFT327658:BGF327663 BPP327658:BQB327663 BZL327658:BZX327663 CJH327658:CJT327663 CTD327658:CTP327663 DCZ327658:DDL327663 DMV327658:DNH327663 DWR327658:DXD327663 EGN327658:EGZ327663 EQJ327658:EQV327663 FAF327658:FAR327663 FKB327658:FKN327663 FTX327658:FUJ327663 GDT327658:GEF327663 GNP327658:GOB327663 GXL327658:GXX327663 HHH327658:HHT327663 HRD327658:HRP327663 IAZ327658:IBL327663 IKV327658:ILH327663 IUR327658:IVD327663 JEN327658:JEZ327663 JOJ327658:JOV327663 JYF327658:JYR327663 KIB327658:KIN327663 KRX327658:KSJ327663 LBT327658:LCF327663 LLP327658:LMB327663 LVL327658:LVX327663 MFH327658:MFT327663 MPD327658:MPP327663 MYZ327658:MZL327663 NIV327658:NJH327663 NSR327658:NTD327663 OCN327658:OCZ327663 OMJ327658:OMV327663 OWF327658:OWR327663 PGB327658:PGN327663 PPX327658:PQJ327663 PZT327658:QAF327663 QJP327658:QKB327663 QTL327658:QTX327663 RDH327658:RDT327663 RND327658:RNP327663 RWZ327658:RXL327663 SGV327658:SHH327663 SQR327658:SRD327663 TAN327658:TAZ327663 TKJ327658:TKV327663 TUF327658:TUR327663 UEB327658:UEN327663 UNX327658:UOJ327663 UXT327658:UYF327663 VHP327658:VIB327663 VRL327658:VRX327663 WBH327658:WBT327663 WLD327658:WLP327663 WUZ327658:WVL327663 IN393194:IZ393199 SJ393194:SV393199 ACF393194:ACR393199 AMB393194:AMN393199 AVX393194:AWJ393199 BFT393194:BGF393199 BPP393194:BQB393199 BZL393194:BZX393199 CJH393194:CJT393199 CTD393194:CTP393199 DCZ393194:DDL393199 DMV393194:DNH393199 DWR393194:DXD393199 EGN393194:EGZ393199 EQJ393194:EQV393199 FAF393194:FAR393199 FKB393194:FKN393199 FTX393194:FUJ393199 GDT393194:GEF393199 GNP393194:GOB393199 GXL393194:GXX393199 HHH393194:HHT393199 HRD393194:HRP393199 IAZ393194:IBL393199 IKV393194:ILH393199 IUR393194:IVD393199 JEN393194:JEZ393199 JOJ393194:JOV393199 JYF393194:JYR393199 KIB393194:KIN393199 KRX393194:KSJ393199 LBT393194:LCF393199 LLP393194:LMB393199 LVL393194:LVX393199 MFH393194:MFT393199 MPD393194:MPP393199 MYZ393194:MZL393199 NIV393194:NJH393199 NSR393194:NTD393199 OCN393194:OCZ393199 OMJ393194:OMV393199 OWF393194:OWR393199 PGB393194:PGN393199 PPX393194:PQJ393199 PZT393194:QAF393199 QJP393194:QKB393199 QTL393194:QTX393199 RDH393194:RDT393199 RND393194:RNP393199 RWZ393194:RXL393199 SGV393194:SHH393199 SQR393194:SRD393199 TAN393194:TAZ393199 TKJ393194:TKV393199 TUF393194:TUR393199 UEB393194:UEN393199 UNX393194:UOJ393199 UXT393194:UYF393199 VHP393194:VIB393199 VRL393194:VRX393199 WBH393194:WBT393199 WLD393194:WLP393199 WUZ393194:WVL393199 IN458730:IZ458735 SJ458730:SV458735 ACF458730:ACR458735 AMB458730:AMN458735 AVX458730:AWJ458735 BFT458730:BGF458735 BPP458730:BQB458735 BZL458730:BZX458735 CJH458730:CJT458735 CTD458730:CTP458735 DCZ458730:DDL458735 DMV458730:DNH458735 DWR458730:DXD458735 EGN458730:EGZ458735 EQJ458730:EQV458735 FAF458730:FAR458735 FKB458730:FKN458735 FTX458730:FUJ458735 GDT458730:GEF458735 GNP458730:GOB458735 GXL458730:GXX458735 HHH458730:HHT458735 HRD458730:HRP458735 IAZ458730:IBL458735 IKV458730:ILH458735 IUR458730:IVD458735 JEN458730:JEZ458735 JOJ458730:JOV458735 JYF458730:JYR458735 KIB458730:KIN458735 KRX458730:KSJ458735 LBT458730:LCF458735 LLP458730:LMB458735 LVL458730:LVX458735 MFH458730:MFT458735 MPD458730:MPP458735 MYZ458730:MZL458735 NIV458730:NJH458735 NSR458730:NTD458735 OCN458730:OCZ458735 OMJ458730:OMV458735 OWF458730:OWR458735 PGB458730:PGN458735 PPX458730:PQJ458735 PZT458730:QAF458735 QJP458730:QKB458735 QTL458730:QTX458735 RDH458730:RDT458735 RND458730:RNP458735 RWZ458730:RXL458735 SGV458730:SHH458735 SQR458730:SRD458735 TAN458730:TAZ458735 TKJ458730:TKV458735 TUF458730:TUR458735 UEB458730:UEN458735 UNX458730:UOJ458735 UXT458730:UYF458735 VHP458730:VIB458735 VRL458730:VRX458735 WBH458730:WBT458735 WLD458730:WLP458735 WUZ458730:WVL458735 IN524266:IZ524271 SJ524266:SV524271 ACF524266:ACR524271 AMB524266:AMN524271 AVX524266:AWJ524271 BFT524266:BGF524271 BPP524266:BQB524271 BZL524266:BZX524271 CJH524266:CJT524271 CTD524266:CTP524271 DCZ524266:DDL524271 DMV524266:DNH524271 DWR524266:DXD524271 EGN524266:EGZ524271 EQJ524266:EQV524271 FAF524266:FAR524271 FKB524266:FKN524271 FTX524266:FUJ524271 GDT524266:GEF524271 GNP524266:GOB524271 GXL524266:GXX524271 HHH524266:HHT524271 HRD524266:HRP524271 IAZ524266:IBL524271 IKV524266:ILH524271 IUR524266:IVD524271 JEN524266:JEZ524271 JOJ524266:JOV524271 JYF524266:JYR524271 KIB524266:KIN524271 KRX524266:KSJ524271 LBT524266:LCF524271 LLP524266:LMB524271 LVL524266:LVX524271 MFH524266:MFT524271 MPD524266:MPP524271 MYZ524266:MZL524271 NIV524266:NJH524271 NSR524266:NTD524271 OCN524266:OCZ524271 OMJ524266:OMV524271 OWF524266:OWR524271 PGB524266:PGN524271 PPX524266:PQJ524271 PZT524266:QAF524271 QJP524266:QKB524271 QTL524266:QTX524271 RDH524266:RDT524271 RND524266:RNP524271 RWZ524266:RXL524271 SGV524266:SHH524271 SQR524266:SRD524271 TAN524266:TAZ524271 TKJ524266:TKV524271 TUF524266:TUR524271 UEB524266:UEN524271 UNX524266:UOJ524271 UXT524266:UYF524271 VHP524266:VIB524271 VRL524266:VRX524271 WBH524266:WBT524271 WLD524266:WLP524271 WUZ524266:WVL524271 IN589802:IZ589807 SJ589802:SV589807 ACF589802:ACR589807 AMB589802:AMN589807 AVX589802:AWJ589807 BFT589802:BGF589807 BPP589802:BQB589807 BZL589802:BZX589807 CJH589802:CJT589807 CTD589802:CTP589807 DCZ589802:DDL589807 DMV589802:DNH589807 DWR589802:DXD589807 EGN589802:EGZ589807 EQJ589802:EQV589807 FAF589802:FAR589807 FKB589802:FKN589807 FTX589802:FUJ589807 GDT589802:GEF589807 GNP589802:GOB589807 GXL589802:GXX589807 HHH589802:HHT589807 HRD589802:HRP589807 IAZ589802:IBL589807 IKV589802:ILH589807 IUR589802:IVD589807 JEN589802:JEZ589807 JOJ589802:JOV589807 JYF589802:JYR589807 KIB589802:KIN589807 KRX589802:KSJ589807 LBT589802:LCF589807 LLP589802:LMB589807 LVL589802:LVX589807 MFH589802:MFT589807 MPD589802:MPP589807 MYZ589802:MZL589807 NIV589802:NJH589807 NSR589802:NTD589807 OCN589802:OCZ589807 OMJ589802:OMV589807 OWF589802:OWR589807 PGB589802:PGN589807 PPX589802:PQJ589807 PZT589802:QAF589807 QJP589802:QKB589807 QTL589802:QTX589807 RDH589802:RDT589807 RND589802:RNP589807 RWZ589802:RXL589807 SGV589802:SHH589807 SQR589802:SRD589807 TAN589802:TAZ589807 TKJ589802:TKV589807 TUF589802:TUR589807 UEB589802:UEN589807 UNX589802:UOJ589807 UXT589802:UYF589807 VHP589802:VIB589807 VRL589802:VRX589807 WBH589802:WBT589807 WLD589802:WLP589807 WUZ589802:WVL589807 IN655338:IZ655343 SJ655338:SV655343 ACF655338:ACR655343 AMB655338:AMN655343 AVX655338:AWJ655343 BFT655338:BGF655343 BPP655338:BQB655343 BZL655338:BZX655343 CJH655338:CJT655343 CTD655338:CTP655343 DCZ655338:DDL655343 DMV655338:DNH655343 DWR655338:DXD655343 EGN655338:EGZ655343 EQJ655338:EQV655343 FAF655338:FAR655343 FKB655338:FKN655343 FTX655338:FUJ655343 GDT655338:GEF655343 GNP655338:GOB655343 GXL655338:GXX655343 HHH655338:HHT655343 HRD655338:HRP655343 IAZ655338:IBL655343 IKV655338:ILH655343 IUR655338:IVD655343 JEN655338:JEZ655343 JOJ655338:JOV655343 JYF655338:JYR655343 KIB655338:KIN655343 KRX655338:KSJ655343 LBT655338:LCF655343 LLP655338:LMB655343 LVL655338:LVX655343 MFH655338:MFT655343 MPD655338:MPP655343 MYZ655338:MZL655343 NIV655338:NJH655343 NSR655338:NTD655343 OCN655338:OCZ655343 OMJ655338:OMV655343 OWF655338:OWR655343 PGB655338:PGN655343 PPX655338:PQJ655343 PZT655338:QAF655343 QJP655338:QKB655343 QTL655338:QTX655343 RDH655338:RDT655343 RND655338:RNP655343 RWZ655338:RXL655343 SGV655338:SHH655343 SQR655338:SRD655343 TAN655338:TAZ655343 TKJ655338:TKV655343 TUF655338:TUR655343 UEB655338:UEN655343 UNX655338:UOJ655343 UXT655338:UYF655343 VHP655338:VIB655343 VRL655338:VRX655343 WBH655338:WBT655343 WLD655338:WLP655343 WUZ655338:WVL655343 IN720874:IZ720879 SJ720874:SV720879 ACF720874:ACR720879 AMB720874:AMN720879 AVX720874:AWJ720879 BFT720874:BGF720879 BPP720874:BQB720879 BZL720874:BZX720879 CJH720874:CJT720879 CTD720874:CTP720879 DCZ720874:DDL720879 DMV720874:DNH720879 DWR720874:DXD720879 EGN720874:EGZ720879 EQJ720874:EQV720879 FAF720874:FAR720879 FKB720874:FKN720879 FTX720874:FUJ720879 GDT720874:GEF720879 GNP720874:GOB720879 GXL720874:GXX720879 HHH720874:HHT720879 HRD720874:HRP720879 IAZ720874:IBL720879 IKV720874:ILH720879 IUR720874:IVD720879 JEN720874:JEZ720879 JOJ720874:JOV720879 JYF720874:JYR720879 KIB720874:KIN720879 KRX720874:KSJ720879 LBT720874:LCF720879 LLP720874:LMB720879 LVL720874:LVX720879 MFH720874:MFT720879 MPD720874:MPP720879 MYZ720874:MZL720879 NIV720874:NJH720879 NSR720874:NTD720879 OCN720874:OCZ720879 OMJ720874:OMV720879 OWF720874:OWR720879 PGB720874:PGN720879 PPX720874:PQJ720879 PZT720874:QAF720879 QJP720874:QKB720879 QTL720874:QTX720879 RDH720874:RDT720879 RND720874:RNP720879 RWZ720874:RXL720879 SGV720874:SHH720879 SQR720874:SRD720879 TAN720874:TAZ720879 TKJ720874:TKV720879 TUF720874:TUR720879 UEB720874:UEN720879 UNX720874:UOJ720879 UXT720874:UYF720879 VHP720874:VIB720879 VRL720874:VRX720879 WBH720874:WBT720879 WLD720874:WLP720879 WUZ720874:WVL720879 IN786410:IZ786415 SJ786410:SV786415 ACF786410:ACR786415 AMB786410:AMN786415 AVX786410:AWJ786415 BFT786410:BGF786415 BPP786410:BQB786415 BZL786410:BZX786415 CJH786410:CJT786415 CTD786410:CTP786415 DCZ786410:DDL786415 DMV786410:DNH786415 DWR786410:DXD786415 EGN786410:EGZ786415 EQJ786410:EQV786415 FAF786410:FAR786415 FKB786410:FKN786415 FTX786410:FUJ786415 GDT786410:GEF786415 GNP786410:GOB786415 GXL786410:GXX786415 HHH786410:HHT786415 HRD786410:HRP786415 IAZ786410:IBL786415 IKV786410:ILH786415 IUR786410:IVD786415 JEN786410:JEZ786415 JOJ786410:JOV786415 JYF786410:JYR786415 KIB786410:KIN786415 KRX786410:KSJ786415 LBT786410:LCF786415 LLP786410:LMB786415 LVL786410:LVX786415 MFH786410:MFT786415 MPD786410:MPP786415 MYZ786410:MZL786415 NIV786410:NJH786415 NSR786410:NTD786415 OCN786410:OCZ786415 OMJ786410:OMV786415 OWF786410:OWR786415 PGB786410:PGN786415 PPX786410:PQJ786415 PZT786410:QAF786415 QJP786410:QKB786415 QTL786410:QTX786415 RDH786410:RDT786415 RND786410:RNP786415 RWZ786410:RXL786415 SGV786410:SHH786415 SQR786410:SRD786415 TAN786410:TAZ786415 TKJ786410:TKV786415 TUF786410:TUR786415 UEB786410:UEN786415 UNX786410:UOJ786415 UXT786410:UYF786415 VHP786410:VIB786415 VRL786410:VRX786415 WBH786410:WBT786415 WLD786410:WLP786415 WUZ786410:WVL786415 IN851946:IZ851951 SJ851946:SV851951 ACF851946:ACR851951 AMB851946:AMN851951 AVX851946:AWJ851951 BFT851946:BGF851951 BPP851946:BQB851951 BZL851946:BZX851951 CJH851946:CJT851951 CTD851946:CTP851951 DCZ851946:DDL851951 DMV851946:DNH851951 DWR851946:DXD851951 EGN851946:EGZ851951 EQJ851946:EQV851951 FAF851946:FAR851951 FKB851946:FKN851951 FTX851946:FUJ851951 GDT851946:GEF851951 GNP851946:GOB851951 GXL851946:GXX851951 HHH851946:HHT851951 HRD851946:HRP851951 IAZ851946:IBL851951 IKV851946:ILH851951 IUR851946:IVD851951 JEN851946:JEZ851951 JOJ851946:JOV851951 JYF851946:JYR851951 KIB851946:KIN851951 KRX851946:KSJ851951 LBT851946:LCF851951 LLP851946:LMB851951 LVL851946:LVX851951 MFH851946:MFT851951 MPD851946:MPP851951 MYZ851946:MZL851951 NIV851946:NJH851951 NSR851946:NTD851951 OCN851946:OCZ851951 OMJ851946:OMV851951 OWF851946:OWR851951 PGB851946:PGN851951 PPX851946:PQJ851951 PZT851946:QAF851951 QJP851946:QKB851951 QTL851946:QTX851951 RDH851946:RDT851951 RND851946:RNP851951 RWZ851946:RXL851951 SGV851946:SHH851951 SQR851946:SRD851951 TAN851946:TAZ851951 TKJ851946:TKV851951 TUF851946:TUR851951 UEB851946:UEN851951 UNX851946:UOJ851951 UXT851946:UYF851951 VHP851946:VIB851951 VRL851946:VRX851951 WBH851946:WBT851951 WLD851946:WLP851951 WUZ851946:WVL851951 IN917482:IZ917487 SJ917482:SV917487 ACF917482:ACR917487 AMB917482:AMN917487 AVX917482:AWJ917487 BFT917482:BGF917487 BPP917482:BQB917487 BZL917482:BZX917487 CJH917482:CJT917487 CTD917482:CTP917487 DCZ917482:DDL917487 DMV917482:DNH917487 DWR917482:DXD917487 EGN917482:EGZ917487 EQJ917482:EQV917487 FAF917482:FAR917487 FKB917482:FKN917487 FTX917482:FUJ917487 GDT917482:GEF917487 GNP917482:GOB917487 GXL917482:GXX917487 HHH917482:HHT917487 HRD917482:HRP917487 IAZ917482:IBL917487 IKV917482:ILH917487 IUR917482:IVD917487 JEN917482:JEZ917487 JOJ917482:JOV917487 JYF917482:JYR917487 KIB917482:KIN917487 KRX917482:KSJ917487 LBT917482:LCF917487 LLP917482:LMB917487 LVL917482:LVX917487 MFH917482:MFT917487 MPD917482:MPP917487 MYZ917482:MZL917487 NIV917482:NJH917487 NSR917482:NTD917487 OCN917482:OCZ917487 OMJ917482:OMV917487 OWF917482:OWR917487 PGB917482:PGN917487 PPX917482:PQJ917487 PZT917482:QAF917487 QJP917482:QKB917487 QTL917482:QTX917487 RDH917482:RDT917487 RND917482:RNP917487 RWZ917482:RXL917487 SGV917482:SHH917487 SQR917482:SRD917487 TAN917482:TAZ917487 TKJ917482:TKV917487 TUF917482:TUR917487 UEB917482:UEN917487 UNX917482:UOJ917487 UXT917482:UYF917487 VHP917482:VIB917487 VRL917482:VRX917487 WBH917482:WBT917487 WLD917482:WLP917487 WUZ917482:WVL917487 IN983018:IZ983023 SJ983018:SV983023 ACF983018:ACR983023 AMB983018:AMN983023 AVX983018:AWJ983023 BFT983018:BGF983023 BPP983018:BQB983023 BZL983018:BZX983023 CJH983018:CJT983023 CTD983018:CTP983023 DCZ983018:DDL983023 DMV983018:DNH983023 DWR983018:DXD983023 EGN983018:EGZ983023 EQJ983018:EQV983023 FAF983018:FAR983023 FKB983018:FKN983023 FTX983018:FUJ983023 GDT983018:GEF983023 GNP983018:GOB983023 GXL983018:GXX983023 HHH983018:HHT983023 HRD983018:HRP983023 IAZ983018:IBL983023 IKV983018:ILH983023 IUR983018:IVD983023 JEN983018:JEZ983023 JOJ983018:JOV983023 JYF983018:JYR983023 KIB983018:KIN983023 KRX983018:KSJ983023 LBT983018:LCF983023 LLP983018:LMB983023 LVL983018:LVX983023 MFH983018:MFT983023 MPD983018:MPP983023 MYZ983018:MZL983023 NIV983018:NJH983023 NSR983018:NTD983023 OCN983018:OCZ983023 OMJ983018:OMV983023 OWF983018:OWR983023 PGB983018:PGN983023 PPX983018:PQJ983023 PZT983018:QAF983023 QJP983018:QKB983023 QTL983018:QTX983023 RDH983018:RDT983023 RND983018:RNP983023 RWZ983018:RXL983023 SGV983018:SHH983023 SQR983018:SRD983023 TAN983018:TAZ983023 TKJ983018:TKV983023 TUF983018:TUR983023 UEB983018:UEN983023 UNX983018:UOJ983023 UXT983018:UYF983023 VHP983018:VIB983023 VRL983018:VRX983023 WBH983018:WBT983023 WLD983018:WLP983023 WUX68 WLB68 WBF68 VRJ68 VHN68 UXR68 UNV68 UDZ68 TUD68 TKH68 TAL68 SQP68 SGT68 RWX68 RNB68 RDF68 QTJ68 QJN68 PZR68 PPV68 PFZ68 OWD68 OMH68 OCL68 NSP68 NIT68 MYX68 MPB68 MFF68 LVJ68 LLN68 LBR68 KRV68 KHZ68 JYD68 JOH68 JEL68 IUP68 IKT68 IAX68 HRB68 HHF68 GXJ68 GNN68 GDR68 FTV68 FJZ68 FAD68 EQH68 EGL68 DWP68 DMT68 DCX68 CTB68 CJF68 BZJ68 BPN68 BFR68 AVV68 ALZ68 ACD68 SH68 IL68 WUX15 WLB15 WBF15 VRJ15 VHN15 UXR15 UNV15 UDZ15 TUD15 TKH15 TAL15 SQP15 SGT15 RWX15 RNB15 RDF15 QTJ15 QJN15 PZR15 PPV15 PFZ15 OWD15 OMH15 OCL15 NSP15 NIT15 MYX15 MPB15 MFF15 LVJ15 LLN15 LBR15 KRV15 KHZ15 JYD15 JOH15 JEL15 IUP15 IKT15 IAX15 HRB15 HHF15 GXJ15 GNN15 GDR15 FTV15 FJZ15 FAD15 EQH15 EGL15 DWP15 DMT15 DCX15 CTB15 CJF15 BZJ15 BPN15 BFR15 AVV15 ALZ15 ACD15 SH15 IL15 C983018:W983023 C917482:W917487 C851946:W851951 C786410:W786415 C720874:W720879 C655338:W655343 C589802:W589807 C524266:W524271 C458730:W458735 C393194:W393199 C327658:W327663 C262122:W262127 C196586:W196591 C131050:W131055 C65514:W65519 C983011:W983016 C917475:W917480 C851939:W851944 C786403:W786408 C720867:W720872 C655331:W655336 C589795:W589800 C524259:W524264 C458723:W458728 C393187:W393192 C327651:W327656 C262115:W262120 C196579:W196584 C131043:W131048 C65507:W65512 F982995:W983009 F917459:W917473 F851923:W851937 F786387:W786401 F720851:W720865 F655315:W655329 F589779:W589793 F524243:W524257 F458707:W458721 F393171:W393185 F327635:W327649 F262099:W262113 F196563:W196577 F131027:W131041 F65491:W65505 D56:F63 C64:F67 C16:E19 WVC17:WVL19 WLG17:WLP19 WBK17:WBT19 VRO17:VRX19 VHS17:VIB19 UXW17:UYF19 UOA17:UOJ19 UEE17:UEN19 TUI17:TUR19 TKM17:TKV19 TAQ17:TAZ19 SQU17:SRD19 SGY17:SHH19 RXC17:RXL19 RNG17:RNP19 RDK17:RDT19 QTO17:QTX19 QJS17:QKB19 PZW17:QAF19 PQA17:PQJ19 PGE17:PGN19 OWI17:OWR19 OMM17:OMV19 OCQ17:OCZ19 NSU17:NTD19 NIY17:NJH19 MZC17:MZL19 MPG17:MPP19 MFK17:MFT19 LVO17:LVX19 LLS17:LMB19 LBW17:LCF19 KSA17:KSJ19 KIE17:KIN19 JYI17:JYR19 JOM17:JOV19 JEQ17:JEZ19 IUU17:IVD19 IKY17:ILH19 IBC17:IBL19 HRG17:HRP19 HHK17:HHT19 GXO17:GXX19 GNS17:GOB19 GDW17:GEF19 FUA17:FUJ19 FKE17:FKN19 FAI17:FAR19 EQM17:EQV19 EGQ17:EGZ19 DWU17:DXD19 DMY17:DNH19 DDC17:DDL19 CTG17:CTP19 CJK17:CJT19 BZO17:BZX19 BPS17:BQB19 BFW17:BGF19 AWA17:AWJ19 AME17:AMN19 ACI17:ACR19 SM17:SV19 IQ17:IZ19 WUZ16:WVB19 WLD16:WLF19 WBH16:WBJ19 VRL16:VRN19 VHP16:VHR19 UXT16:UXV19 UNX16:UNZ19 UEB16:UED19 TUF16:TUH19 TKJ16:TKL19 TAN16:TAP19 SQR16:SQT19 SGV16:SGX19 RWZ16:RXB19 RND16:RNF19 RDH16:RDJ19 QTL16:QTN19 QJP16:QJR19 PZT16:PZV19 PPX16:PPZ19 PGB16:PGD19 OWF16:OWH19 OMJ16:OML19 OCN16:OCP19 NSR16:NST19 NIV16:NIX19 MYZ16:MZB19 MPD16:MPF19 MFH16:MFJ19 LVL16:LVN19 LLP16:LLR19 LBT16:LBV19 KRX16:KRZ19 KIB16:KID19 JYF16:JYH19 JOJ16:JOL19 JEN16:JEP19 IUR16:IUT19 IKV16:IKX19 IAZ16:IBB19 HRD16:HRF19 HHH16:HHJ19 GXL16:GXN19 GNP16:GNR19 GDT16:GDV19 FTX16:FTZ19 FKB16:FKD19 FAF16:FAH19 EQJ16:EQL19 EGN16:EGP19 DWR16:DWT19 DMV16:DMX19 DCZ16:DDB19 CTD16:CTF19 CJH16:CJJ19 BZL16:BZN19 BPP16:BPR19 BFT16:BFV19 AVX16:AVZ19 AMB16:AMD19 ACF16:ACH19 SJ16:SL19 IN16:IP19 F17:W19 WBH20:WBT27 C20:W27 VRL20:VRX27 VHP20:VIB27 UXT20:UYF27 UNX20:UOJ27 UEB20:UEN27 TUF20:TUR27 TKJ20:TKV27 TAN20:TAZ27 SQR20:SRD27 SGV20:SHH27 RWZ20:RXL27 RND20:RNP27 RDH20:RDT27 QTL20:QTX27 QJP20:QKB27 PZT20:QAF27 PPX20:PQJ27 PGB20:PGN27 OWF20:OWR27 OMJ20:OMV27 OCN20:OCZ27 NSR20:NTD27 NIV20:NJH27 MYZ20:MZL27 MPD20:MPP27 MFH20:MFT27 LVL20:LVX27 LLP20:LMB27 LBT20:LCF27 KRX20:KSJ27 KIB20:KIN27 JYF20:JYR27 JOJ20:JOV27 JEN20:JEZ27 IUR20:IVD27 IKV20:ILH27 IAZ20:IBL27 HRD20:HRP27 HHH20:HHT27 GXL20:GXX27 GNP20:GOB27 GDT20:GEF27 FTX20:FUJ27 FKB20:FKN27 FAF20:FAR27 EQJ20:EQV27 EGN20:EGZ27 DWR20:DXD27 DMV20:DNH27 DCZ20:DDL27 CTD20:CTP27 CJH20:CJT27 BZL20:BZX27 BPP20:BQB27 BFT20:BGF27 AVX20:AWJ27 AMB20:AMN27 ACF20:ACR27 SJ20:SV27 IN20:IZ27 WUZ20:WVL27 WLD20:WLP27 C29:C63 E29:E55 D30:D55 F30:W55 VRO30:VRX67 VHS30:VIB67 UXW30:UYF67 UOA30:UOJ67 UEE30:UEN67 TUI30:TUR67 TKM30:TKV67 TAQ30:TAZ67 SQU30:SRD67 SGY30:SHH67 RXC30:RXL67 RNG30:RNP67 RDK30:RDT67 QTO30:QTX67 QJS30:QKB67 PZW30:QAF67 PQA30:PQJ67 PGE30:PGN67 OWI30:OWR67 OMM30:OMV67 OCQ30:OCZ67 NSU30:NTD67 NIY30:NJH67 MZC30:MZL67 MPG30:MPP67 MFK30:MFT67 LVO30:LVX67 LLS30:LMB67 LBW30:LCF67 KSA30:KSJ67 KIE30:KIN67 JYI30:JYR67 JOM30:JOV67 JEQ30:JEZ67 IUU30:IVD67 IKY30:ILH67 IBC30:IBL67 HRG30:HRP67 HHK30:HHT67 GXO30:GXX67 GNS30:GOB67 GDW30:GEF67 FUA30:FUJ67 FKE30:FKN67 FAI30:FAR67 EQM30:EQV67 EGQ30:EGZ67 DWU30:DXD67 DMY30:DNH67 DDC30:DDL67 CTG30:CTP67 CJK30:CJT67 BZO30:BZX67 BPS30:BQB67 BFW30:BGF67 AWA30:AWJ67 AME30:AMN67 ACI30:ACR67 SM30:SV67 IQ30:IZ67 WUZ29:WVB67 WLD29:WLF67 WBH29:WBJ67 VRL29:VRN67 VHP29:VHR67 UXT29:UXV67 UNX29:UNZ67 UEB29:UED67 TUF29:TUH67 TKJ29:TKL67 TAN29:TAP67 SQR29:SQT67 SGV29:SGX67 RWZ29:RXB67 RND29:RNF67 RDH29:RDJ67 QTL29:QTN67 QJP29:QJR67 PZT29:PZV67 PPX29:PPZ67 PGB29:PGD67 OWF29:OWH67 OMJ29:OML67 OCN29:OCP67 NSR29:NST67 NIV29:NIX67 MYZ29:MZB67 MPD29:MPF67 MFH29:MFJ67 LVL29:LVN67 LLP29:LLR67 LBT29:LBV67 KRX29:KRZ67 KIB29:KID67 JYF29:JYH67 JOJ29:JOL67 JEN29:JEP67 IUR29:IUT67 IKV29:IKX67 IAZ29:IBB67 HRD29:HRF67 HHH29:HHJ67 GXL29:GXN67 GNP29:GNR67 GDT29:GDV67 FTX29:FTZ67 FKB29:FKD67 FAF29:FAH67 EQJ29:EQL67 EGN29:EGP67 DWR29:DWT67 DMV29:DMX67 DCZ29:DDB67 CTD29:CTF67 CJH29:CJJ67 BZL29:BZN67 BPP29:BPR67 BFT29:BFV67 AVX29:AVZ67 AMB29:AMD67 ACF29:ACH67 SJ29:SL67 WVC30:WVL67 IN29:IP67 WBK30:WBT67 WLG30:WLP67 G56:W67 C69:W73 VRL69:VRX73 VHP69:VIB73 UXT69:UYF73 UNX69:UOJ73 UEB69:UEN73 TUF69:TUR73 TKJ69:TKV73 TAN69:TAZ73 SQR69:SRD73 SGV69:SHH73 RWZ69:RXL73 RND69:RNP73 RDH69:RDT73 QTL69:QTX73 QJP69:QKB73 PZT69:QAF73 PPX69:PQJ73 PGB69:PGN73 OWF69:OWR73 OMJ69:OMV73 OCN69:OCZ73 NSR69:NTD73 NIV69:NJH73 MYZ69:MZL73 MPD69:MPP73 MFH69:MFT73 LVL69:LVX73 LLP69:LMB73 LBT69:LCF73 KRX69:KSJ73 KIB69:KIN73 JYF69:JYR73 JOJ69:JOV73 JEN69:JEZ73 IUR69:IVD73 IKV69:ILH73 IAZ69:IBL73 HRD69:HRP73 HHH69:HHT73 GXL69:GXX73 GNP69:GOB73 GDT69:GEF73 FTX69:FUJ73 FKB69:FKN73 FAF69:FAR73 EQJ69:EQV73 EGN69:EGZ73 DWR69:DXD73 DMV69:DNH73 DCZ69:DDL73 CTD69:CTP73 CJH69:CJT73 BZL69:BZX73 BPP69:BQB73 BFT69:BGF73 AVX69:AWJ73 AMB69:AMN73 ACF69:ACR73 SJ69:SV73 IN69:IZ73 WUZ69:WVL73 WLD69:WLP73 WBH69:WBT73">
      <formula1>900</formula1>
    </dataValidation>
  </dataValidations>
  <printOptions horizontalCentered="1"/>
  <pageMargins left="0" right="0" top="0.15748031496062992" bottom="0" header="0" footer="0"/>
  <pageSetup paperSize="9" scale="2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outlinePr summaryBelow="0"/>
    <pageSetUpPr fitToPage="1"/>
  </sheetPr>
  <dimension ref="A2:H44"/>
  <sheetViews>
    <sheetView view="pageBreakPreview" zoomScale="70" zoomScaleNormal="70" zoomScaleSheetLayoutView="70" workbookViewId="0">
      <pane xSplit="2" ySplit="13" topLeftCell="C14" activePane="bottomRight" state="frozen"/>
      <selection activeCell="G24" sqref="G24"/>
      <selection pane="topRight" activeCell="G24" sqref="G24"/>
      <selection pane="bottomLeft" activeCell="G24" sqref="G24"/>
      <selection pane="bottomRight" activeCell="M13" sqref="M13"/>
    </sheetView>
  </sheetViews>
  <sheetFormatPr defaultRowHeight="18.75" outlineLevelRow="1"/>
  <cols>
    <col min="1" max="1" width="16.28515625" style="9" customWidth="1"/>
    <col min="2" max="2" width="112.5703125" style="10" customWidth="1"/>
    <col min="3" max="7" width="26.5703125" style="10" customWidth="1"/>
    <col min="228" max="228" width="4.85546875" customWidth="1"/>
    <col min="229" max="229" width="21.85546875" customWidth="1"/>
    <col min="230" max="230" width="6.5703125" bestFit="1" customWidth="1"/>
    <col min="231" max="231" width="61.5703125" customWidth="1"/>
    <col min="232" max="234" width="18.28515625" bestFit="1" customWidth="1"/>
    <col min="235" max="235" width="18.5703125" bestFit="1" customWidth="1"/>
    <col min="236" max="236" width="16.7109375" bestFit="1" customWidth="1"/>
    <col min="237" max="237" width="18.42578125" bestFit="1" customWidth="1"/>
    <col min="238" max="238" width="16.7109375" bestFit="1" customWidth="1"/>
    <col min="239" max="239" width="18.42578125" customWidth="1"/>
    <col min="240" max="240" width="15" bestFit="1" customWidth="1"/>
    <col min="241" max="241" width="19.28515625" customWidth="1"/>
    <col min="242" max="242" width="10.7109375" bestFit="1" customWidth="1"/>
    <col min="243" max="243" width="18.85546875" customWidth="1"/>
    <col min="244" max="244" width="16.7109375" bestFit="1" customWidth="1"/>
    <col min="245" max="245" width="18.140625" customWidth="1"/>
    <col min="246" max="246" width="10.5703125" bestFit="1" customWidth="1"/>
    <col min="247" max="247" width="18.28515625" bestFit="1" customWidth="1"/>
    <col min="248" max="248" width="17.42578125" customWidth="1"/>
    <col min="249" max="249" width="18.5703125" customWidth="1"/>
    <col min="250" max="250" width="16.5703125" bestFit="1" customWidth="1"/>
    <col min="251" max="251" width="19" customWidth="1"/>
    <col min="252" max="252" width="25.42578125" bestFit="1" customWidth="1"/>
    <col min="253" max="259" width="9.28515625" bestFit="1" customWidth="1"/>
    <col min="260" max="260" width="13.140625" customWidth="1"/>
    <col min="484" max="484" width="4.85546875" customWidth="1"/>
    <col min="485" max="485" width="21.85546875" customWidth="1"/>
    <col min="486" max="486" width="6.5703125" bestFit="1" customWidth="1"/>
    <col min="487" max="487" width="61.5703125" customWidth="1"/>
    <col min="488" max="490" width="18.28515625" bestFit="1" customWidth="1"/>
    <col min="491" max="491" width="18.5703125" bestFit="1" customWidth="1"/>
    <col min="492" max="492" width="16.7109375" bestFit="1" customWidth="1"/>
    <col min="493" max="493" width="18.42578125" bestFit="1" customWidth="1"/>
    <col min="494" max="494" width="16.7109375" bestFit="1" customWidth="1"/>
    <col min="495" max="495" width="18.42578125" customWidth="1"/>
    <col min="496" max="496" width="15" bestFit="1" customWidth="1"/>
    <col min="497" max="497" width="19.28515625" customWidth="1"/>
    <col min="498" max="498" width="10.7109375" bestFit="1" customWidth="1"/>
    <col min="499" max="499" width="18.85546875" customWidth="1"/>
    <col min="500" max="500" width="16.7109375" bestFit="1" customWidth="1"/>
    <col min="501" max="501" width="18.140625" customWidth="1"/>
    <col min="502" max="502" width="10.5703125" bestFit="1" customWidth="1"/>
    <col min="503" max="503" width="18.28515625" bestFit="1" customWidth="1"/>
    <col min="504" max="504" width="17.42578125" customWidth="1"/>
    <col min="505" max="505" width="18.5703125" customWidth="1"/>
    <col min="506" max="506" width="16.5703125" bestFit="1" customWidth="1"/>
    <col min="507" max="507" width="19" customWidth="1"/>
    <col min="508" max="508" width="25.42578125" bestFit="1" customWidth="1"/>
    <col min="509" max="515" width="9.28515625" bestFit="1" customWidth="1"/>
    <col min="516" max="516" width="13.140625" customWidth="1"/>
    <col min="740" max="740" width="4.85546875" customWidth="1"/>
    <col min="741" max="741" width="21.85546875" customWidth="1"/>
    <col min="742" max="742" width="6.5703125" bestFit="1" customWidth="1"/>
    <col min="743" max="743" width="61.5703125" customWidth="1"/>
    <col min="744" max="746" width="18.28515625" bestFit="1" customWidth="1"/>
    <col min="747" max="747" width="18.5703125" bestFit="1" customWidth="1"/>
    <col min="748" max="748" width="16.7109375" bestFit="1" customWidth="1"/>
    <col min="749" max="749" width="18.42578125" bestFit="1" customWidth="1"/>
    <col min="750" max="750" width="16.7109375" bestFit="1" customWidth="1"/>
    <col min="751" max="751" width="18.42578125" customWidth="1"/>
    <col min="752" max="752" width="15" bestFit="1" customWidth="1"/>
    <col min="753" max="753" width="19.28515625" customWidth="1"/>
    <col min="754" max="754" width="10.7109375" bestFit="1" customWidth="1"/>
    <col min="755" max="755" width="18.85546875" customWidth="1"/>
    <col min="756" max="756" width="16.7109375" bestFit="1" customWidth="1"/>
    <col min="757" max="757" width="18.140625" customWidth="1"/>
    <col min="758" max="758" width="10.5703125" bestFit="1" customWidth="1"/>
    <col min="759" max="759" width="18.28515625" bestFit="1" customWidth="1"/>
    <col min="760" max="760" width="17.42578125" customWidth="1"/>
    <col min="761" max="761" width="18.5703125" customWidth="1"/>
    <col min="762" max="762" width="16.5703125" bestFit="1" customWidth="1"/>
    <col min="763" max="763" width="19" customWidth="1"/>
    <col min="764" max="764" width="25.42578125" bestFit="1" customWidth="1"/>
    <col min="765" max="771" width="9.28515625" bestFit="1" customWidth="1"/>
    <col min="772" max="772" width="13.140625" customWidth="1"/>
    <col min="996" max="996" width="4.85546875" customWidth="1"/>
    <col min="997" max="997" width="21.85546875" customWidth="1"/>
    <col min="998" max="998" width="6.5703125" bestFit="1" customWidth="1"/>
    <col min="999" max="999" width="61.5703125" customWidth="1"/>
    <col min="1000" max="1002" width="18.28515625" bestFit="1" customWidth="1"/>
    <col min="1003" max="1003" width="18.5703125" bestFit="1" customWidth="1"/>
    <col min="1004" max="1004" width="16.7109375" bestFit="1" customWidth="1"/>
    <col min="1005" max="1005" width="18.42578125" bestFit="1" customWidth="1"/>
    <col min="1006" max="1006" width="16.7109375" bestFit="1" customWidth="1"/>
    <col min="1007" max="1007" width="18.42578125" customWidth="1"/>
    <col min="1008" max="1008" width="15" bestFit="1" customWidth="1"/>
    <col min="1009" max="1009" width="19.28515625" customWidth="1"/>
    <col min="1010" max="1010" width="10.7109375" bestFit="1" customWidth="1"/>
    <col min="1011" max="1011" width="18.85546875" customWidth="1"/>
    <col min="1012" max="1012" width="16.7109375" bestFit="1" customWidth="1"/>
    <col min="1013" max="1013" width="18.140625" customWidth="1"/>
    <col min="1014" max="1014" width="10.5703125" bestFit="1" customWidth="1"/>
    <col min="1015" max="1015" width="18.28515625" bestFit="1" customWidth="1"/>
    <col min="1016" max="1016" width="17.42578125" customWidth="1"/>
    <col min="1017" max="1017" width="18.5703125" customWidth="1"/>
    <col min="1018" max="1018" width="16.5703125" bestFit="1" customWidth="1"/>
    <col min="1019" max="1019" width="19" customWidth="1"/>
    <col min="1020" max="1020" width="25.42578125" bestFit="1" customWidth="1"/>
    <col min="1021" max="1027" width="9.28515625" bestFit="1" customWidth="1"/>
    <col min="1028" max="1028" width="13.140625" customWidth="1"/>
    <col min="1252" max="1252" width="4.85546875" customWidth="1"/>
    <col min="1253" max="1253" width="21.85546875" customWidth="1"/>
    <col min="1254" max="1254" width="6.5703125" bestFit="1" customWidth="1"/>
    <col min="1255" max="1255" width="61.5703125" customWidth="1"/>
    <col min="1256" max="1258" width="18.28515625" bestFit="1" customWidth="1"/>
    <col min="1259" max="1259" width="18.5703125" bestFit="1" customWidth="1"/>
    <col min="1260" max="1260" width="16.7109375" bestFit="1" customWidth="1"/>
    <col min="1261" max="1261" width="18.42578125" bestFit="1" customWidth="1"/>
    <col min="1262" max="1262" width="16.7109375" bestFit="1" customWidth="1"/>
    <col min="1263" max="1263" width="18.42578125" customWidth="1"/>
    <col min="1264" max="1264" width="15" bestFit="1" customWidth="1"/>
    <col min="1265" max="1265" width="19.28515625" customWidth="1"/>
    <col min="1266" max="1266" width="10.7109375" bestFit="1" customWidth="1"/>
    <col min="1267" max="1267" width="18.85546875" customWidth="1"/>
    <col min="1268" max="1268" width="16.7109375" bestFit="1" customWidth="1"/>
    <col min="1269" max="1269" width="18.140625" customWidth="1"/>
    <col min="1270" max="1270" width="10.5703125" bestFit="1" customWidth="1"/>
    <col min="1271" max="1271" width="18.28515625" bestFit="1" customWidth="1"/>
    <col min="1272" max="1272" width="17.42578125" customWidth="1"/>
    <col min="1273" max="1273" width="18.5703125" customWidth="1"/>
    <col min="1274" max="1274" width="16.5703125" bestFit="1" customWidth="1"/>
    <col min="1275" max="1275" width="19" customWidth="1"/>
    <col min="1276" max="1276" width="25.42578125" bestFit="1" customWidth="1"/>
    <col min="1277" max="1283" width="9.28515625" bestFit="1" customWidth="1"/>
    <col min="1284" max="1284" width="13.140625" customWidth="1"/>
    <col min="1508" max="1508" width="4.85546875" customWidth="1"/>
    <col min="1509" max="1509" width="21.85546875" customWidth="1"/>
    <col min="1510" max="1510" width="6.5703125" bestFit="1" customWidth="1"/>
    <col min="1511" max="1511" width="61.5703125" customWidth="1"/>
    <col min="1512" max="1514" width="18.28515625" bestFit="1" customWidth="1"/>
    <col min="1515" max="1515" width="18.5703125" bestFit="1" customWidth="1"/>
    <col min="1516" max="1516" width="16.7109375" bestFit="1" customWidth="1"/>
    <col min="1517" max="1517" width="18.42578125" bestFit="1" customWidth="1"/>
    <col min="1518" max="1518" width="16.7109375" bestFit="1" customWidth="1"/>
    <col min="1519" max="1519" width="18.42578125" customWidth="1"/>
    <col min="1520" max="1520" width="15" bestFit="1" customWidth="1"/>
    <col min="1521" max="1521" width="19.28515625" customWidth="1"/>
    <col min="1522" max="1522" width="10.7109375" bestFit="1" customWidth="1"/>
    <col min="1523" max="1523" width="18.85546875" customWidth="1"/>
    <col min="1524" max="1524" width="16.7109375" bestFit="1" customWidth="1"/>
    <col min="1525" max="1525" width="18.140625" customWidth="1"/>
    <col min="1526" max="1526" width="10.5703125" bestFit="1" customWidth="1"/>
    <col min="1527" max="1527" width="18.28515625" bestFit="1" customWidth="1"/>
    <col min="1528" max="1528" width="17.42578125" customWidth="1"/>
    <col min="1529" max="1529" width="18.5703125" customWidth="1"/>
    <col min="1530" max="1530" width="16.5703125" bestFit="1" customWidth="1"/>
    <col min="1531" max="1531" width="19" customWidth="1"/>
    <col min="1532" max="1532" width="25.42578125" bestFit="1" customWidth="1"/>
    <col min="1533" max="1539" width="9.28515625" bestFit="1" customWidth="1"/>
    <col min="1540" max="1540" width="13.140625" customWidth="1"/>
    <col min="1764" max="1764" width="4.85546875" customWidth="1"/>
    <col min="1765" max="1765" width="21.85546875" customWidth="1"/>
    <col min="1766" max="1766" width="6.5703125" bestFit="1" customWidth="1"/>
    <col min="1767" max="1767" width="61.5703125" customWidth="1"/>
    <col min="1768" max="1770" width="18.28515625" bestFit="1" customWidth="1"/>
    <col min="1771" max="1771" width="18.5703125" bestFit="1" customWidth="1"/>
    <col min="1772" max="1772" width="16.7109375" bestFit="1" customWidth="1"/>
    <col min="1773" max="1773" width="18.42578125" bestFit="1" customWidth="1"/>
    <col min="1774" max="1774" width="16.7109375" bestFit="1" customWidth="1"/>
    <col min="1775" max="1775" width="18.42578125" customWidth="1"/>
    <col min="1776" max="1776" width="15" bestFit="1" customWidth="1"/>
    <col min="1777" max="1777" width="19.28515625" customWidth="1"/>
    <col min="1778" max="1778" width="10.7109375" bestFit="1" customWidth="1"/>
    <col min="1779" max="1779" width="18.85546875" customWidth="1"/>
    <col min="1780" max="1780" width="16.7109375" bestFit="1" customWidth="1"/>
    <col min="1781" max="1781" width="18.140625" customWidth="1"/>
    <col min="1782" max="1782" width="10.5703125" bestFit="1" customWidth="1"/>
    <col min="1783" max="1783" width="18.28515625" bestFit="1" customWidth="1"/>
    <col min="1784" max="1784" width="17.42578125" customWidth="1"/>
    <col min="1785" max="1785" width="18.5703125" customWidth="1"/>
    <col min="1786" max="1786" width="16.5703125" bestFit="1" customWidth="1"/>
    <col min="1787" max="1787" width="19" customWidth="1"/>
    <col min="1788" max="1788" width="25.42578125" bestFit="1" customWidth="1"/>
    <col min="1789" max="1795" width="9.28515625" bestFit="1" customWidth="1"/>
    <col min="1796" max="1796" width="13.140625" customWidth="1"/>
    <col min="2020" max="2020" width="4.85546875" customWidth="1"/>
    <col min="2021" max="2021" width="21.85546875" customWidth="1"/>
    <col min="2022" max="2022" width="6.5703125" bestFit="1" customWidth="1"/>
    <col min="2023" max="2023" width="61.5703125" customWidth="1"/>
    <col min="2024" max="2026" width="18.28515625" bestFit="1" customWidth="1"/>
    <col min="2027" max="2027" width="18.5703125" bestFit="1" customWidth="1"/>
    <col min="2028" max="2028" width="16.7109375" bestFit="1" customWidth="1"/>
    <col min="2029" max="2029" width="18.42578125" bestFit="1" customWidth="1"/>
    <col min="2030" max="2030" width="16.7109375" bestFit="1" customWidth="1"/>
    <col min="2031" max="2031" width="18.42578125" customWidth="1"/>
    <col min="2032" max="2032" width="15" bestFit="1" customWidth="1"/>
    <col min="2033" max="2033" width="19.28515625" customWidth="1"/>
    <col min="2034" max="2034" width="10.7109375" bestFit="1" customWidth="1"/>
    <col min="2035" max="2035" width="18.85546875" customWidth="1"/>
    <col min="2036" max="2036" width="16.7109375" bestFit="1" customWidth="1"/>
    <col min="2037" max="2037" width="18.140625" customWidth="1"/>
    <col min="2038" max="2038" width="10.5703125" bestFit="1" customWidth="1"/>
    <col min="2039" max="2039" width="18.28515625" bestFit="1" customWidth="1"/>
    <col min="2040" max="2040" width="17.42578125" customWidth="1"/>
    <col min="2041" max="2041" width="18.5703125" customWidth="1"/>
    <col min="2042" max="2042" width="16.5703125" bestFit="1" customWidth="1"/>
    <col min="2043" max="2043" width="19" customWidth="1"/>
    <col min="2044" max="2044" width="25.42578125" bestFit="1" customWidth="1"/>
    <col min="2045" max="2051" width="9.28515625" bestFit="1" customWidth="1"/>
    <col min="2052" max="2052" width="13.140625" customWidth="1"/>
    <col min="2276" max="2276" width="4.85546875" customWidth="1"/>
    <col min="2277" max="2277" width="21.85546875" customWidth="1"/>
    <col min="2278" max="2278" width="6.5703125" bestFit="1" customWidth="1"/>
    <col min="2279" max="2279" width="61.5703125" customWidth="1"/>
    <col min="2280" max="2282" width="18.28515625" bestFit="1" customWidth="1"/>
    <col min="2283" max="2283" width="18.5703125" bestFit="1" customWidth="1"/>
    <col min="2284" max="2284" width="16.7109375" bestFit="1" customWidth="1"/>
    <col min="2285" max="2285" width="18.42578125" bestFit="1" customWidth="1"/>
    <col min="2286" max="2286" width="16.7109375" bestFit="1" customWidth="1"/>
    <col min="2287" max="2287" width="18.42578125" customWidth="1"/>
    <col min="2288" max="2288" width="15" bestFit="1" customWidth="1"/>
    <col min="2289" max="2289" width="19.28515625" customWidth="1"/>
    <col min="2290" max="2290" width="10.7109375" bestFit="1" customWidth="1"/>
    <col min="2291" max="2291" width="18.85546875" customWidth="1"/>
    <col min="2292" max="2292" width="16.7109375" bestFit="1" customWidth="1"/>
    <col min="2293" max="2293" width="18.140625" customWidth="1"/>
    <col min="2294" max="2294" width="10.5703125" bestFit="1" customWidth="1"/>
    <col min="2295" max="2295" width="18.28515625" bestFit="1" customWidth="1"/>
    <col min="2296" max="2296" width="17.42578125" customWidth="1"/>
    <col min="2297" max="2297" width="18.5703125" customWidth="1"/>
    <col min="2298" max="2298" width="16.5703125" bestFit="1" customWidth="1"/>
    <col min="2299" max="2299" width="19" customWidth="1"/>
    <col min="2300" max="2300" width="25.42578125" bestFit="1" customWidth="1"/>
    <col min="2301" max="2307" width="9.28515625" bestFit="1" customWidth="1"/>
    <col min="2308" max="2308" width="13.140625" customWidth="1"/>
    <col min="2532" max="2532" width="4.85546875" customWidth="1"/>
    <col min="2533" max="2533" width="21.85546875" customWidth="1"/>
    <col min="2534" max="2534" width="6.5703125" bestFit="1" customWidth="1"/>
    <col min="2535" max="2535" width="61.5703125" customWidth="1"/>
    <col min="2536" max="2538" width="18.28515625" bestFit="1" customWidth="1"/>
    <col min="2539" max="2539" width="18.5703125" bestFit="1" customWidth="1"/>
    <col min="2540" max="2540" width="16.7109375" bestFit="1" customWidth="1"/>
    <col min="2541" max="2541" width="18.42578125" bestFit="1" customWidth="1"/>
    <col min="2542" max="2542" width="16.7109375" bestFit="1" customWidth="1"/>
    <col min="2543" max="2543" width="18.42578125" customWidth="1"/>
    <col min="2544" max="2544" width="15" bestFit="1" customWidth="1"/>
    <col min="2545" max="2545" width="19.28515625" customWidth="1"/>
    <col min="2546" max="2546" width="10.7109375" bestFit="1" customWidth="1"/>
    <col min="2547" max="2547" width="18.85546875" customWidth="1"/>
    <col min="2548" max="2548" width="16.7109375" bestFit="1" customWidth="1"/>
    <col min="2549" max="2549" width="18.140625" customWidth="1"/>
    <col min="2550" max="2550" width="10.5703125" bestFit="1" customWidth="1"/>
    <col min="2551" max="2551" width="18.28515625" bestFit="1" customWidth="1"/>
    <col min="2552" max="2552" width="17.42578125" customWidth="1"/>
    <col min="2553" max="2553" width="18.5703125" customWidth="1"/>
    <col min="2554" max="2554" width="16.5703125" bestFit="1" customWidth="1"/>
    <col min="2555" max="2555" width="19" customWidth="1"/>
    <col min="2556" max="2556" width="25.42578125" bestFit="1" customWidth="1"/>
    <col min="2557" max="2563" width="9.28515625" bestFit="1" customWidth="1"/>
    <col min="2564" max="2564" width="13.140625" customWidth="1"/>
    <col min="2788" max="2788" width="4.85546875" customWidth="1"/>
    <col min="2789" max="2789" width="21.85546875" customWidth="1"/>
    <col min="2790" max="2790" width="6.5703125" bestFit="1" customWidth="1"/>
    <col min="2791" max="2791" width="61.5703125" customWidth="1"/>
    <col min="2792" max="2794" width="18.28515625" bestFit="1" customWidth="1"/>
    <col min="2795" max="2795" width="18.5703125" bestFit="1" customWidth="1"/>
    <col min="2796" max="2796" width="16.7109375" bestFit="1" customWidth="1"/>
    <col min="2797" max="2797" width="18.42578125" bestFit="1" customWidth="1"/>
    <col min="2798" max="2798" width="16.7109375" bestFit="1" customWidth="1"/>
    <col min="2799" max="2799" width="18.42578125" customWidth="1"/>
    <col min="2800" max="2800" width="15" bestFit="1" customWidth="1"/>
    <col min="2801" max="2801" width="19.28515625" customWidth="1"/>
    <col min="2802" max="2802" width="10.7109375" bestFit="1" customWidth="1"/>
    <col min="2803" max="2803" width="18.85546875" customWidth="1"/>
    <col min="2804" max="2804" width="16.7109375" bestFit="1" customWidth="1"/>
    <col min="2805" max="2805" width="18.140625" customWidth="1"/>
    <col min="2806" max="2806" width="10.5703125" bestFit="1" customWidth="1"/>
    <col min="2807" max="2807" width="18.28515625" bestFit="1" customWidth="1"/>
    <col min="2808" max="2808" width="17.42578125" customWidth="1"/>
    <col min="2809" max="2809" width="18.5703125" customWidth="1"/>
    <col min="2810" max="2810" width="16.5703125" bestFit="1" customWidth="1"/>
    <col min="2811" max="2811" width="19" customWidth="1"/>
    <col min="2812" max="2812" width="25.42578125" bestFit="1" customWidth="1"/>
    <col min="2813" max="2819" width="9.28515625" bestFit="1" customWidth="1"/>
    <col min="2820" max="2820" width="13.140625" customWidth="1"/>
    <col min="3044" max="3044" width="4.85546875" customWidth="1"/>
    <col min="3045" max="3045" width="21.85546875" customWidth="1"/>
    <col min="3046" max="3046" width="6.5703125" bestFit="1" customWidth="1"/>
    <col min="3047" max="3047" width="61.5703125" customWidth="1"/>
    <col min="3048" max="3050" width="18.28515625" bestFit="1" customWidth="1"/>
    <col min="3051" max="3051" width="18.5703125" bestFit="1" customWidth="1"/>
    <col min="3052" max="3052" width="16.7109375" bestFit="1" customWidth="1"/>
    <col min="3053" max="3053" width="18.42578125" bestFit="1" customWidth="1"/>
    <col min="3054" max="3054" width="16.7109375" bestFit="1" customWidth="1"/>
    <col min="3055" max="3055" width="18.42578125" customWidth="1"/>
    <col min="3056" max="3056" width="15" bestFit="1" customWidth="1"/>
    <col min="3057" max="3057" width="19.28515625" customWidth="1"/>
    <col min="3058" max="3058" width="10.7109375" bestFit="1" customWidth="1"/>
    <col min="3059" max="3059" width="18.85546875" customWidth="1"/>
    <col min="3060" max="3060" width="16.7109375" bestFit="1" customWidth="1"/>
    <col min="3061" max="3061" width="18.140625" customWidth="1"/>
    <col min="3062" max="3062" width="10.5703125" bestFit="1" customWidth="1"/>
    <col min="3063" max="3063" width="18.28515625" bestFit="1" customWidth="1"/>
    <col min="3064" max="3064" width="17.42578125" customWidth="1"/>
    <col min="3065" max="3065" width="18.5703125" customWidth="1"/>
    <col min="3066" max="3066" width="16.5703125" bestFit="1" customWidth="1"/>
    <col min="3067" max="3067" width="19" customWidth="1"/>
    <col min="3068" max="3068" width="25.42578125" bestFit="1" customWidth="1"/>
    <col min="3069" max="3075" width="9.28515625" bestFit="1" customWidth="1"/>
    <col min="3076" max="3076" width="13.140625" customWidth="1"/>
    <col min="3300" max="3300" width="4.85546875" customWidth="1"/>
    <col min="3301" max="3301" width="21.85546875" customWidth="1"/>
    <col min="3302" max="3302" width="6.5703125" bestFit="1" customWidth="1"/>
    <col min="3303" max="3303" width="61.5703125" customWidth="1"/>
    <col min="3304" max="3306" width="18.28515625" bestFit="1" customWidth="1"/>
    <col min="3307" max="3307" width="18.5703125" bestFit="1" customWidth="1"/>
    <col min="3308" max="3308" width="16.7109375" bestFit="1" customWidth="1"/>
    <col min="3309" max="3309" width="18.42578125" bestFit="1" customWidth="1"/>
    <col min="3310" max="3310" width="16.7109375" bestFit="1" customWidth="1"/>
    <col min="3311" max="3311" width="18.42578125" customWidth="1"/>
    <col min="3312" max="3312" width="15" bestFit="1" customWidth="1"/>
    <col min="3313" max="3313" width="19.28515625" customWidth="1"/>
    <col min="3314" max="3314" width="10.7109375" bestFit="1" customWidth="1"/>
    <col min="3315" max="3315" width="18.85546875" customWidth="1"/>
    <col min="3316" max="3316" width="16.7109375" bestFit="1" customWidth="1"/>
    <col min="3317" max="3317" width="18.140625" customWidth="1"/>
    <col min="3318" max="3318" width="10.5703125" bestFit="1" customWidth="1"/>
    <col min="3319" max="3319" width="18.28515625" bestFit="1" customWidth="1"/>
    <col min="3320" max="3320" width="17.42578125" customWidth="1"/>
    <col min="3321" max="3321" width="18.5703125" customWidth="1"/>
    <col min="3322" max="3322" width="16.5703125" bestFit="1" customWidth="1"/>
    <col min="3323" max="3323" width="19" customWidth="1"/>
    <col min="3324" max="3324" width="25.42578125" bestFit="1" customWidth="1"/>
    <col min="3325" max="3331" width="9.28515625" bestFit="1" customWidth="1"/>
    <col min="3332" max="3332" width="13.140625" customWidth="1"/>
    <col min="3556" max="3556" width="4.85546875" customWidth="1"/>
    <col min="3557" max="3557" width="21.85546875" customWidth="1"/>
    <col min="3558" max="3558" width="6.5703125" bestFit="1" customWidth="1"/>
    <col min="3559" max="3559" width="61.5703125" customWidth="1"/>
    <col min="3560" max="3562" width="18.28515625" bestFit="1" customWidth="1"/>
    <col min="3563" max="3563" width="18.5703125" bestFit="1" customWidth="1"/>
    <col min="3564" max="3564" width="16.7109375" bestFit="1" customWidth="1"/>
    <col min="3565" max="3565" width="18.42578125" bestFit="1" customWidth="1"/>
    <col min="3566" max="3566" width="16.7109375" bestFit="1" customWidth="1"/>
    <col min="3567" max="3567" width="18.42578125" customWidth="1"/>
    <col min="3568" max="3568" width="15" bestFit="1" customWidth="1"/>
    <col min="3569" max="3569" width="19.28515625" customWidth="1"/>
    <col min="3570" max="3570" width="10.7109375" bestFit="1" customWidth="1"/>
    <col min="3571" max="3571" width="18.85546875" customWidth="1"/>
    <col min="3572" max="3572" width="16.7109375" bestFit="1" customWidth="1"/>
    <col min="3573" max="3573" width="18.140625" customWidth="1"/>
    <col min="3574" max="3574" width="10.5703125" bestFit="1" customWidth="1"/>
    <col min="3575" max="3575" width="18.28515625" bestFit="1" customWidth="1"/>
    <col min="3576" max="3576" width="17.42578125" customWidth="1"/>
    <col min="3577" max="3577" width="18.5703125" customWidth="1"/>
    <col min="3578" max="3578" width="16.5703125" bestFit="1" customWidth="1"/>
    <col min="3579" max="3579" width="19" customWidth="1"/>
    <col min="3580" max="3580" width="25.42578125" bestFit="1" customWidth="1"/>
    <col min="3581" max="3587" width="9.28515625" bestFit="1" customWidth="1"/>
    <col min="3588" max="3588" width="13.140625" customWidth="1"/>
    <col min="3812" max="3812" width="4.85546875" customWidth="1"/>
    <col min="3813" max="3813" width="21.85546875" customWidth="1"/>
    <col min="3814" max="3814" width="6.5703125" bestFit="1" customWidth="1"/>
    <col min="3815" max="3815" width="61.5703125" customWidth="1"/>
    <col min="3816" max="3818" width="18.28515625" bestFit="1" customWidth="1"/>
    <col min="3819" max="3819" width="18.5703125" bestFit="1" customWidth="1"/>
    <col min="3820" max="3820" width="16.7109375" bestFit="1" customWidth="1"/>
    <col min="3821" max="3821" width="18.42578125" bestFit="1" customWidth="1"/>
    <col min="3822" max="3822" width="16.7109375" bestFit="1" customWidth="1"/>
    <col min="3823" max="3823" width="18.42578125" customWidth="1"/>
    <col min="3824" max="3824" width="15" bestFit="1" customWidth="1"/>
    <col min="3825" max="3825" width="19.28515625" customWidth="1"/>
    <col min="3826" max="3826" width="10.7109375" bestFit="1" customWidth="1"/>
    <col min="3827" max="3827" width="18.85546875" customWidth="1"/>
    <col min="3828" max="3828" width="16.7109375" bestFit="1" customWidth="1"/>
    <col min="3829" max="3829" width="18.140625" customWidth="1"/>
    <col min="3830" max="3830" width="10.5703125" bestFit="1" customWidth="1"/>
    <col min="3831" max="3831" width="18.28515625" bestFit="1" customWidth="1"/>
    <col min="3832" max="3832" width="17.42578125" customWidth="1"/>
    <col min="3833" max="3833" width="18.5703125" customWidth="1"/>
    <col min="3834" max="3834" width="16.5703125" bestFit="1" customWidth="1"/>
    <col min="3835" max="3835" width="19" customWidth="1"/>
    <col min="3836" max="3836" width="25.42578125" bestFit="1" customWidth="1"/>
    <col min="3837" max="3843" width="9.28515625" bestFit="1" customWidth="1"/>
    <col min="3844" max="3844" width="13.140625" customWidth="1"/>
    <col min="4068" max="4068" width="4.85546875" customWidth="1"/>
    <col min="4069" max="4069" width="21.85546875" customWidth="1"/>
    <col min="4070" max="4070" width="6.5703125" bestFit="1" customWidth="1"/>
    <col min="4071" max="4071" width="61.5703125" customWidth="1"/>
    <col min="4072" max="4074" width="18.28515625" bestFit="1" customWidth="1"/>
    <col min="4075" max="4075" width="18.5703125" bestFit="1" customWidth="1"/>
    <col min="4076" max="4076" width="16.7109375" bestFit="1" customWidth="1"/>
    <col min="4077" max="4077" width="18.42578125" bestFit="1" customWidth="1"/>
    <col min="4078" max="4078" width="16.7109375" bestFit="1" customWidth="1"/>
    <col min="4079" max="4079" width="18.42578125" customWidth="1"/>
    <col min="4080" max="4080" width="15" bestFit="1" customWidth="1"/>
    <col min="4081" max="4081" width="19.28515625" customWidth="1"/>
    <col min="4082" max="4082" width="10.7109375" bestFit="1" customWidth="1"/>
    <col min="4083" max="4083" width="18.85546875" customWidth="1"/>
    <col min="4084" max="4084" width="16.7109375" bestFit="1" customWidth="1"/>
    <col min="4085" max="4085" width="18.140625" customWidth="1"/>
    <col min="4086" max="4086" width="10.5703125" bestFit="1" customWidth="1"/>
    <col min="4087" max="4087" width="18.28515625" bestFit="1" customWidth="1"/>
    <col min="4088" max="4088" width="17.42578125" customWidth="1"/>
    <col min="4089" max="4089" width="18.5703125" customWidth="1"/>
    <col min="4090" max="4090" width="16.5703125" bestFit="1" customWidth="1"/>
    <col min="4091" max="4091" width="19" customWidth="1"/>
    <col min="4092" max="4092" width="25.42578125" bestFit="1" customWidth="1"/>
    <col min="4093" max="4099" width="9.28515625" bestFit="1" customWidth="1"/>
    <col min="4100" max="4100" width="13.140625" customWidth="1"/>
    <col min="4324" max="4324" width="4.85546875" customWidth="1"/>
    <col min="4325" max="4325" width="21.85546875" customWidth="1"/>
    <col min="4326" max="4326" width="6.5703125" bestFit="1" customWidth="1"/>
    <col min="4327" max="4327" width="61.5703125" customWidth="1"/>
    <col min="4328" max="4330" width="18.28515625" bestFit="1" customWidth="1"/>
    <col min="4331" max="4331" width="18.5703125" bestFit="1" customWidth="1"/>
    <col min="4332" max="4332" width="16.7109375" bestFit="1" customWidth="1"/>
    <col min="4333" max="4333" width="18.42578125" bestFit="1" customWidth="1"/>
    <col min="4334" max="4334" width="16.7109375" bestFit="1" customWidth="1"/>
    <col min="4335" max="4335" width="18.42578125" customWidth="1"/>
    <col min="4336" max="4336" width="15" bestFit="1" customWidth="1"/>
    <col min="4337" max="4337" width="19.28515625" customWidth="1"/>
    <col min="4338" max="4338" width="10.7109375" bestFit="1" customWidth="1"/>
    <col min="4339" max="4339" width="18.85546875" customWidth="1"/>
    <col min="4340" max="4340" width="16.7109375" bestFit="1" customWidth="1"/>
    <col min="4341" max="4341" width="18.140625" customWidth="1"/>
    <col min="4342" max="4342" width="10.5703125" bestFit="1" customWidth="1"/>
    <col min="4343" max="4343" width="18.28515625" bestFit="1" customWidth="1"/>
    <col min="4344" max="4344" width="17.42578125" customWidth="1"/>
    <col min="4345" max="4345" width="18.5703125" customWidth="1"/>
    <col min="4346" max="4346" width="16.5703125" bestFit="1" customWidth="1"/>
    <col min="4347" max="4347" width="19" customWidth="1"/>
    <col min="4348" max="4348" width="25.42578125" bestFit="1" customWidth="1"/>
    <col min="4349" max="4355" width="9.28515625" bestFit="1" customWidth="1"/>
    <col min="4356" max="4356" width="13.140625" customWidth="1"/>
    <col min="4580" max="4580" width="4.85546875" customWidth="1"/>
    <col min="4581" max="4581" width="21.85546875" customWidth="1"/>
    <col min="4582" max="4582" width="6.5703125" bestFit="1" customWidth="1"/>
    <col min="4583" max="4583" width="61.5703125" customWidth="1"/>
    <col min="4584" max="4586" width="18.28515625" bestFit="1" customWidth="1"/>
    <col min="4587" max="4587" width="18.5703125" bestFit="1" customWidth="1"/>
    <col min="4588" max="4588" width="16.7109375" bestFit="1" customWidth="1"/>
    <col min="4589" max="4589" width="18.42578125" bestFit="1" customWidth="1"/>
    <col min="4590" max="4590" width="16.7109375" bestFit="1" customWidth="1"/>
    <col min="4591" max="4591" width="18.42578125" customWidth="1"/>
    <col min="4592" max="4592" width="15" bestFit="1" customWidth="1"/>
    <col min="4593" max="4593" width="19.28515625" customWidth="1"/>
    <col min="4594" max="4594" width="10.7109375" bestFit="1" customWidth="1"/>
    <col min="4595" max="4595" width="18.85546875" customWidth="1"/>
    <col min="4596" max="4596" width="16.7109375" bestFit="1" customWidth="1"/>
    <col min="4597" max="4597" width="18.140625" customWidth="1"/>
    <col min="4598" max="4598" width="10.5703125" bestFit="1" customWidth="1"/>
    <col min="4599" max="4599" width="18.28515625" bestFit="1" customWidth="1"/>
    <col min="4600" max="4600" width="17.42578125" customWidth="1"/>
    <col min="4601" max="4601" width="18.5703125" customWidth="1"/>
    <col min="4602" max="4602" width="16.5703125" bestFit="1" customWidth="1"/>
    <col min="4603" max="4603" width="19" customWidth="1"/>
    <col min="4604" max="4604" width="25.42578125" bestFit="1" customWidth="1"/>
    <col min="4605" max="4611" width="9.28515625" bestFit="1" customWidth="1"/>
    <col min="4612" max="4612" width="13.140625" customWidth="1"/>
    <col min="4836" max="4836" width="4.85546875" customWidth="1"/>
    <col min="4837" max="4837" width="21.85546875" customWidth="1"/>
    <col min="4838" max="4838" width="6.5703125" bestFit="1" customWidth="1"/>
    <col min="4839" max="4839" width="61.5703125" customWidth="1"/>
    <col min="4840" max="4842" width="18.28515625" bestFit="1" customWidth="1"/>
    <col min="4843" max="4843" width="18.5703125" bestFit="1" customWidth="1"/>
    <col min="4844" max="4844" width="16.7109375" bestFit="1" customWidth="1"/>
    <col min="4845" max="4845" width="18.42578125" bestFit="1" customWidth="1"/>
    <col min="4846" max="4846" width="16.7109375" bestFit="1" customWidth="1"/>
    <col min="4847" max="4847" width="18.42578125" customWidth="1"/>
    <col min="4848" max="4848" width="15" bestFit="1" customWidth="1"/>
    <col min="4849" max="4849" width="19.28515625" customWidth="1"/>
    <col min="4850" max="4850" width="10.7109375" bestFit="1" customWidth="1"/>
    <col min="4851" max="4851" width="18.85546875" customWidth="1"/>
    <col min="4852" max="4852" width="16.7109375" bestFit="1" customWidth="1"/>
    <col min="4853" max="4853" width="18.140625" customWidth="1"/>
    <col min="4854" max="4854" width="10.5703125" bestFit="1" customWidth="1"/>
    <col min="4855" max="4855" width="18.28515625" bestFit="1" customWidth="1"/>
    <col min="4856" max="4856" width="17.42578125" customWidth="1"/>
    <col min="4857" max="4857" width="18.5703125" customWidth="1"/>
    <col min="4858" max="4858" width="16.5703125" bestFit="1" customWidth="1"/>
    <col min="4859" max="4859" width="19" customWidth="1"/>
    <col min="4860" max="4860" width="25.42578125" bestFit="1" customWidth="1"/>
    <col min="4861" max="4867" width="9.28515625" bestFit="1" customWidth="1"/>
    <col min="4868" max="4868" width="13.140625" customWidth="1"/>
    <col min="5092" max="5092" width="4.85546875" customWidth="1"/>
    <col min="5093" max="5093" width="21.85546875" customWidth="1"/>
    <col min="5094" max="5094" width="6.5703125" bestFit="1" customWidth="1"/>
    <col min="5095" max="5095" width="61.5703125" customWidth="1"/>
    <col min="5096" max="5098" width="18.28515625" bestFit="1" customWidth="1"/>
    <col min="5099" max="5099" width="18.5703125" bestFit="1" customWidth="1"/>
    <col min="5100" max="5100" width="16.7109375" bestFit="1" customWidth="1"/>
    <col min="5101" max="5101" width="18.42578125" bestFit="1" customWidth="1"/>
    <col min="5102" max="5102" width="16.7109375" bestFit="1" customWidth="1"/>
    <col min="5103" max="5103" width="18.42578125" customWidth="1"/>
    <col min="5104" max="5104" width="15" bestFit="1" customWidth="1"/>
    <col min="5105" max="5105" width="19.28515625" customWidth="1"/>
    <col min="5106" max="5106" width="10.7109375" bestFit="1" customWidth="1"/>
    <col min="5107" max="5107" width="18.85546875" customWidth="1"/>
    <col min="5108" max="5108" width="16.7109375" bestFit="1" customWidth="1"/>
    <col min="5109" max="5109" width="18.140625" customWidth="1"/>
    <col min="5110" max="5110" width="10.5703125" bestFit="1" customWidth="1"/>
    <col min="5111" max="5111" width="18.28515625" bestFit="1" customWidth="1"/>
    <col min="5112" max="5112" width="17.42578125" customWidth="1"/>
    <col min="5113" max="5113" width="18.5703125" customWidth="1"/>
    <col min="5114" max="5114" width="16.5703125" bestFit="1" customWidth="1"/>
    <col min="5115" max="5115" width="19" customWidth="1"/>
    <col min="5116" max="5116" width="25.42578125" bestFit="1" customWidth="1"/>
    <col min="5117" max="5123" width="9.28515625" bestFit="1" customWidth="1"/>
    <col min="5124" max="5124" width="13.140625" customWidth="1"/>
    <col min="5348" max="5348" width="4.85546875" customWidth="1"/>
    <col min="5349" max="5349" width="21.85546875" customWidth="1"/>
    <col min="5350" max="5350" width="6.5703125" bestFit="1" customWidth="1"/>
    <col min="5351" max="5351" width="61.5703125" customWidth="1"/>
    <col min="5352" max="5354" width="18.28515625" bestFit="1" customWidth="1"/>
    <col min="5355" max="5355" width="18.5703125" bestFit="1" customWidth="1"/>
    <col min="5356" max="5356" width="16.7109375" bestFit="1" customWidth="1"/>
    <col min="5357" max="5357" width="18.42578125" bestFit="1" customWidth="1"/>
    <col min="5358" max="5358" width="16.7109375" bestFit="1" customWidth="1"/>
    <col min="5359" max="5359" width="18.42578125" customWidth="1"/>
    <col min="5360" max="5360" width="15" bestFit="1" customWidth="1"/>
    <col min="5361" max="5361" width="19.28515625" customWidth="1"/>
    <col min="5362" max="5362" width="10.7109375" bestFit="1" customWidth="1"/>
    <col min="5363" max="5363" width="18.85546875" customWidth="1"/>
    <col min="5364" max="5364" width="16.7109375" bestFit="1" customWidth="1"/>
    <col min="5365" max="5365" width="18.140625" customWidth="1"/>
    <col min="5366" max="5366" width="10.5703125" bestFit="1" customWidth="1"/>
    <col min="5367" max="5367" width="18.28515625" bestFit="1" customWidth="1"/>
    <col min="5368" max="5368" width="17.42578125" customWidth="1"/>
    <col min="5369" max="5369" width="18.5703125" customWidth="1"/>
    <col min="5370" max="5370" width="16.5703125" bestFit="1" customWidth="1"/>
    <col min="5371" max="5371" width="19" customWidth="1"/>
    <col min="5372" max="5372" width="25.42578125" bestFit="1" customWidth="1"/>
    <col min="5373" max="5379" width="9.28515625" bestFit="1" customWidth="1"/>
    <col min="5380" max="5380" width="13.140625" customWidth="1"/>
    <col min="5604" max="5604" width="4.85546875" customWidth="1"/>
    <col min="5605" max="5605" width="21.85546875" customWidth="1"/>
    <col min="5606" max="5606" width="6.5703125" bestFit="1" customWidth="1"/>
    <col min="5607" max="5607" width="61.5703125" customWidth="1"/>
    <col min="5608" max="5610" width="18.28515625" bestFit="1" customWidth="1"/>
    <col min="5611" max="5611" width="18.5703125" bestFit="1" customWidth="1"/>
    <col min="5612" max="5612" width="16.7109375" bestFit="1" customWidth="1"/>
    <col min="5613" max="5613" width="18.42578125" bestFit="1" customWidth="1"/>
    <col min="5614" max="5614" width="16.7109375" bestFit="1" customWidth="1"/>
    <col min="5615" max="5615" width="18.42578125" customWidth="1"/>
    <col min="5616" max="5616" width="15" bestFit="1" customWidth="1"/>
    <col min="5617" max="5617" width="19.28515625" customWidth="1"/>
    <col min="5618" max="5618" width="10.7109375" bestFit="1" customWidth="1"/>
    <col min="5619" max="5619" width="18.85546875" customWidth="1"/>
    <col min="5620" max="5620" width="16.7109375" bestFit="1" customWidth="1"/>
    <col min="5621" max="5621" width="18.140625" customWidth="1"/>
    <col min="5622" max="5622" width="10.5703125" bestFit="1" customWidth="1"/>
    <col min="5623" max="5623" width="18.28515625" bestFit="1" customWidth="1"/>
    <col min="5624" max="5624" width="17.42578125" customWidth="1"/>
    <col min="5625" max="5625" width="18.5703125" customWidth="1"/>
    <col min="5626" max="5626" width="16.5703125" bestFit="1" customWidth="1"/>
    <col min="5627" max="5627" width="19" customWidth="1"/>
    <col min="5628" max="5628" width="25.42578125" bestFit="1" customWidth="1"/>
    <col min="5629" max="5635" width="9.28515625" bestFit="1" customWidth="1"/>
    <col min="5636" max="5636" width="13.140625" customWidth="1"/>
    <col min="5860" max="5860" width="4.85546875" customWidth="1"/>
    <col min="5861" max="5861" width="21.85546875" customWidth="1"/>
    <col min="5862" max="5862" width="6.5703125" bestFit="1" customWidth="1"/>
    <col min="5863" max="5863" width="61.5703125" customWidth="1"/>
    <col min="5864" max="5866" width="18.28515625" bestFit="1" customWidth="1"/>
    <col min="5867" max="5867" width="18.5703125" bestFit="1" customWidth="1"/>
    <col min="5868" max="5868" width="16.7109375" bestFit="1" customWidth="1"/>
    <col min="5869" max="5869" width="18.42578125" bestFit="1" customWidth="1"/>
    <col min="5870" max="5870" width="16.7109375" bestFit="1" customWidth="1"/>
    <col min="5871" max="5871" width="18.42578125" customWidth="1"/>
    <col min="5872" max="5872" width="15" bestFit="1" customWidth="1"/>
    <col min="5873" max="5873" width="19.28515625" customWidth="1"/>
    <col min="5874" max="5874" width="10.7109375" bestFit="1" customWidth="1"/>
    <col min="5875" max="5875" width="18.85546875" customWidth="1"/>
    <col min="5876" max="5876" width="16.7109375" bestFit="1" customWidth="1"/>
    <col min="5877" max="5877" width="18.140625" customWidth="1"/>
    <col min="5878" max="5878" width="10.5703125" bestFit="1" customWidth="1"/>
    <col min="5879" max="5879" width="18.28515625" bestFit="1" customWidth="1"/>
    <col min="5880" max="5880" width="17.42578125" customWidth="1"/>
    <col min="5881" max="5881" width="18.5703125" customWidth="1"/>
    <col min="5882" max="5882" width="16.5703125" bestFit="1" customWidth="1"/>
    <col min="5883" max="5883" width="19" customWidth="1"/>
    <col min="5884" max="5884" width="25.42578125" bestFit="1" customWidth="1"/>
    <col min="5885" max="5891" width="9.28515625" bestFit="1" customWidth="1"/>
    <col min="5892" max="5892" width="13.140625" customWidth="1"/>
    <col min="6116" max="6116" width="4.85546875" customWidth="1"/>
    <col min="6117" max="6117" width="21.85546875" customWidth="1"/>
    <col min="6118" max="6118" width="6.5703125" bestFit="1" customWidth="1"/>
    <col min="6119" max="6119" width="61.5703125" customWidth="1"/>
    <col min="6120" max="6122" width="18.28515625" bestFit="1" customWidth="1"/>
    <col min="6123" max="6123" width="18.5703125" bestFit="1" customWidth="1"/>
    <col min="6124" max="6124" width="16.7109375" bestFit="1" customWidth="1"/>
    <col min="6125" max="6125" width="18.42578125" bestFit="1" customWidth="1"/>
    <col min="6126" max="6126" width="16.7109375" bestFit="1" customWidth="1"/>
    <col min="6127" max="6127" width="18.42578125" customWidth="1"/>
    <col min="6128" max="6128" width="15" bestFit="1" customWidth="1"/>
    <col min="6129" max="6129" width="19.28515625" customWidth="1"/>
    <col min="6130" max="6130" width="10.7109375" bestFit="1" customWidth="1"/>
    <col min="6131" max="6131" width="18.85546875" customWidth="1"/>
    <col min="6132" max="6132" width="16.7109375" bestFit="1" customWidth="1"/>
    <col min="6133" max="6133" width="18.140625" customWidth="1"/>
    <col min="6134" max="6134" width="10.5703125" bestFit="1" customWidth="1"/>
    <col min="6135" max="6135" width="18.28515625" bestFit="1" customWidth="1"/>
    <col min="6136" max="6136" width="17.42578125" customWidth="1"/>
    <col min="6137" max="6137" width="18.5703125" customWidth="1"/>
    <col min="6138" max="6138" width="16.5703125" bestFit="1" customWidth="1"/>
    <col min="6139" max="6139" width="19" customWidth="1"/>
    <col min="6140" max="6140" width="25.42578125" bestFit="1" customWidth="1"/>
    <col min="6141" max="6147" width="9.28515625" bestFit="1" customWidth="1"/>
    <col min="6148" max="6148" width="13.140625" customWidth="1"/>
    <col min="6372" max="6372" width="4.85546875" customWidth="1"/>
    <col min="6373" max="6373" width="21.85546875" customWidth="1"/>
    <col min="6374" max="6374" width="6.5703125" bestFit="1" customWidth="1"/>
    <col min="6375" max="6375" width="61.5703125" customWidth="1"/>
    <col min="6376" max="6378" width="18.28515625" bestFit="1" customWidth="1"/>
    <col min="6379" max="6379" width="18.5703125" bestFit="1" customWidth="1"/>
    <col min="6380" max="6380" width="16.7109375" bestFit="1" customWidth="1"/>
    <col min="6381" max="6381" width="18.42578125" bestFit="1" customWidth="1"/>
    <col min="6382" max="6382" width="16.7109375" bestFit="1" customWidth="1"/>
    <col min="6383" max="6383" width="18.42578125" customWidth="1"/>
    <col min="6384" max="6384" width="15" bestFit="1" customWidth="1"/>
    <col min="6385" max="6385" width="19.28515625" customWidth="1"/>
    <col min="6386" max="6386" width="10.7109375" bestFit="1" customWidth="1"/>
    <col min="6387" max="6387" width="18.85546875" customWidth="1"/>
    <col min="6388" max="6388" width="16.7109375" bestFit="1" customWidth="1"/>
    <col min="6389" max="6389" width="18.140625" customWidth="1"/>
    <col min="6390" max="6390" width="10.5703125" bestFit="1" customWidth="1"/>
    <col min="6391" max="6391" width="18.28515625" bestFit="1" customWidth="1"/>
    <col min="6392" max="6392" width="17.42578125" customWidth="1"/>
    <col min="6393" max="6393" width="18.5703125" customWidth="1"/>
    <col min="6394" max="6394" width="16.5703125" bestFit="1" customWidth="1"/>
    <col min="6395" max="6395" width="19" customWidth="1"/>
    <col min="6396" max="6396" width="25.42578125" bestFit="1" customWidth="1"/>
    <col min="6397" max="6403" width="9.28515625" bestFit="1" customWidth="1"/>
    <col min="6404" max="6404" width="13.140625" customWidth="1"/>
    <col min="6628" max="6628" width="4.85546875" customWidth="1"/>
    <col min="6629" max="6629" width="21.85546875" customWidth="1"/>
    <col min="6630" max="6630" width="6.5703125" bestFit="1" customWidth="1"/>
    <col min="6631" max="6631" width="61.5703125" customWidth="1"/>
    <col min="6632" max="6634" width="18.28515625" bestFit="1" customWidth="1"/>
    <col min="6635" max="6635" width="18.5703125" bestFit="1" customWidth="1"/>
    <col min="6636" max="6636" width="16.7109375" bestFit="1" customWidth="1"/>
    <col min="6637" max="6637" width="18.42578125" bestFit="1" customWidth="1"/>
    <col min="6638" max="6638" width="16.7109375" bestFit="1" customWidth="1"/>
    <col min="6639" max="6639" width="18.42578125" customWidth="1"/>
    <col min="6640" max="6640" width="15" bestFit="1" customWidth="1"/>
    <col min="6641" max="6641" width="19.28515625" customWidth="1"/>
    <col min="6642" max="6642" width="10.7109375" bestFit="1" customWidth="1"/>
    <col min="6643" max="6643" width="18.85546875" customWidth="1"/>
    <col min="6644" max="6644" width="16.7109375" bestFit="1" customWidth="1"/>
    <col min="6645" max="6645" width="18.140625" customWidth="1"/>
    <col min="6646" max="6646" width="10.5703125" bestFit="1" customWidth="1"/>
    <col min="6647" max="6647" width="18.28515625" bestFit="1" customWidth="1"/>
    <col min="6648" max="6648" width="17.42578125" customWidth="1"/>
    <col min="6649" max="6649" width="18.5703125" customWidth="1"/>
    <col min="6650" max="6650" width="16.5703125" bestFit="1" customWidth="1"/>
    <col min="6651" max="6651" width="19" customWidth="1"/>
    <col min="6652" max="6652" width="25.42578125" bestFit="1" customWidth="1"/>
    <col min="6653" max="6659" width="9.28515625" bestFit="1" customWidth="1"/>
    <col min="6660" max="6660" width="13.140625" customWidth="1"/>
    <col min="6884" max="6884" width="4.85546875" customWidth="1"/>
    <col min="6885" max="6885" width="21.85546875" customWidth="1"/>
    <col min="6886" max="6886" width="6.5703125" bestFit="1" customWidth="1"/>
    <col min="6887" max="6887" width="61.5703125" customWidth="1"/>
    <col min="6888" max="6890" width="18.28515625" bestFit="1" customWidth="1"/>
    <col min="6891" max="6891" width="18.5703125" bestFit="1" customWidth="1"/>
    <col min="6892" max="6892" width="16.7109375" bestFit="1" customWidth="1"/>
    <col min="6893" max="6893" width="18.42578125" bestFit="1" customWidth="1"/>
    <col min="6894" max="6894" width="16.7109375" bestFit="1" customWidth="1"/>
    <col min="6895" max="6895" width="18.42578125" customWidth="1"/>
    <col min="6896" max="6896" width="15" bestFit="1" customWidth="1"/>
    <col min="6897" max="6897" width="19.28515625" customWidth="1"/>
    <col min="6898" max="6898" width="10.7109375" bestFit="1" customWidth="1"/>
    <col min="6899" max="6899" width="18.85546875" customWidth="1"/>
    <col min="6900" max="6900" width="16.7109375" bestFit="1" customWidth="1"/>
    <col min="6901" max="6901" width="18.140625" customWidth="1"/>
    <col min="6902" max="6902" width="10.5703125" bestFit="1" customWidth="1"/>
    <col min="6903" max="6903" width="18.28515625" bestFit="1" customWidth="1"/>
    <col min="6904" max="6904" width="17.42578125" customWidth="1"/>
    <col min="6905" max="6905" width="18.5703125" customWidth="1"/>
    <col min="6906" max="6906" width="16.5703125" bestFit="1" customWidth="1"/>
    <col min="6907" max="6907" width="19" customWidth="1"/>
    <col min="6908" max="6908" width="25.42578125" bestFit="1" customWidth="1"/>
    <col min="6909" max="6915" width="9.28515625" bestFit="1" customWidth="1"/>
    <col min="6916" max="6916" width="13.140625" customWidth="1"/>
    <col min="7140" max="7140" width="4.85546875" customWidth="1"/>
    <col min="7141" max="7141" width="21.85546875" customWidth="1"/>
    <col min="7142" max="7142" width="6.5703125" bestFit="1" customWidth="1"/>
    <col min="7143" max="7143" width="61.5703125" customWidth="1"/>
    <col min="7144" max="7146" width="18.28515625" bestFit="1" customWidth="1"/>
    <col min="7147" max="7147" width="18.5703125" bestFit="1" customWidth="1"/>
    <col min="7148" max="7148" width="16.7109375" bestFit="1" customWidth="1"/>
    <col min="7149" max="7149" width="18.42578125" bestFit="1" customWidth="1"/>
    <col min="7150" max="7150" width="16.7109375" bestFit="1" customWidth="1"/>
    <col min="7151" max="7151" width="18.42578125" customWidth="1"/>
    <col min="7152" max="7152" width="15" bestFit="1" customWidth="1"/>
    <col min="7153" max="7153" width="19.28515625" customWidth="1"/>
    <col min="7154" max="7154" width="10.7109375" bestFit="1" customWidth="1"/>
    <col min="7155" max="7155" width="18.85546875" customWidth="1"/>
    <col min="7156" max="7156" width="16.7109375" bestFit="1" customWidth="1"/>
    <col min="7157" max="7157" width="18.140625" customWidth="1"/>
    <col min="7158" max="7158" width="10.5703125" bestFit="1" customWidth="1"/>
    <col min="7159" max="7159" width="18.28515625" bestFit="1" customWidth="1"/>
    <col min="7160" max="7160" width="17.42578125" customWidth="1"/>
    <col min="7161" max="7161" width="18.5703125" customWidth="1"/>
    <col min="7162" max="7162" width="16.5703125" bestFit="1" customWidth="1"/>
    <col min="7163" max="7163" width="19" customWidth="1"/>
    <col min="7164" max="7164" width="25.42578125" bestFit="1" customWidth="1"/>
    <col min="7165" max="7171" width="9.28515625" bestFit="1" customWidth="1"/>
    <col min="7172" max="7172" width="13.140625" customWidth="1"/>
    <col min="7396" max="7396" width="4.85546875" customWidth="1"/>
    <col min="7397" max="7397" width="21.85546875" customWidth="1"/>
    <col min="7398" max="7398" width="6.5703125" bestFit="1" customWidth="1"/>
    <col min="7399" max="7399" width="61.5703125" customWidth="1"/>
    <col min="7400" max="7402" width="18.28515625" bestFit="1" customWidth="1"/>
    <col min="7403" max="7403" width="18.5703125" bestFit="1" customWidth="1"/>
    <col min="7404" max="7404" width="16.7109375" bestFit="1" customWidth="1"/>
    <col min="7405" max="7405" width="18.42578125" bestFit="1" customWidth="1"/>
    <col min="7406" max="7406" width="16.7109375" bestFit="1" customWidth="1"/>
    <col min="7407" max="7407" width="18.42578125" customWidth="1"/>
    <col min="7408" max="7408" width="15" bestFit="1" customWidth="1"/>
    <col min="7409" max="7409" width="19.28515625" customWidth="1"/>
    <col min="7410" max="7410" width="10.7109375" bestFit="1" customWidth="1"/>
    <col min="7411" max="7411" width="18.85546875" customWidth="1"/>
    <col min="7412" max="7412" width="16.7109375" bestFit="1" customWidth="1"/>
    <col min="7413" max="7413" width="18.140625" customWidth="1"/>
    <col min="7414" max="7414" width="10.5703125" bestFit="1" customWidth="1"/>
    <col min="7415" max="7415" width="18.28515625" bestFit="1" customWidth="1"/>
    <col min="7416" max="7416" width="17.42578125" customWidth="1"/>
    <col min="7417" max="7417" width="18.5703125" customWidth="1"/>
    <col min="7418" max="7418" width="16.5703125" bestFit="1" customWidth="1"/>
    <col min="7419" max="7419" width="19" customWidth="1"/>
    <col min="7420" max="7420" width="25.42578125" bestFit="1" customWidth="1"/>
    <col min="7421" max="7427" width="9.28515625" bestFit="1" customWidth="1"/>
    <col min="7428" max="7428" width="13.140625" customWidth="1"/>
    <col min="7652" max="7652" width="4.85546875" customWidth="1"/>
    <col min="7653" max="7653" width="21.85546875" customWidth="1"/>
    <col min="7654" max="7654" width="6.5703125" bestFit="1" customWidth="1"/>
    <col min="7655" max="7655" width="61.5703125" customWidth="1"/>
    <col min="7656" max="7658" width="18.28515625" bestFit="1" customWidth="1"/>
    <col min="7659" max="7659" width="18.5703125" bestFit="1" customWidth="1"/>
    <col min="7660" max="7660" width="16.7109375" bestFit="1" customWidth="1"/>
    <col min="7661" max="7661" width="18.42578125" bestFit="1" customWidth="1"/>
    <col min="7662" max="7662" width="16.7109375" bestFit="1" customWidth="1"/>
    <col min="7663" max="7663" width="18.42578125" customWidth="1"/>
    <col min="7664" max="7664" width="15" bestFit="1" customWidth="1"/>
    <col min="7665" max="7665" width="19.28515625" customWidth="1"/>
    <col min="7666" max="7666" width="10.7109375" bestFit="1" customWidth="1"/>
    <col min="7667" max="7667" width="18.85546875" customWidth="1"/>
    <col min="7668" max="7668" width="16.7109375" bestFit="1" customWidth="1"/>
    <col min="7669" max="7669" width="18.140625" customWidth="1"/>
    <col min="7670" max="7670" width="10.5703125" bestFit="1" customWidth="1"/>
    <col min="7671" max="7671" width="18.28515625" bestFit="1" customWidth="1"/>
    <col min="7672" max="7672" width="17.42578125" customWidth="1"/>
    <col min="7673" max="7673" width="18.5703125" customWidth="1"/>
    <col min="7674" max="7674" width="16.5703125" bestFit="1" customWidth="1"/>
    <col min="7675" max="7675" width="19" customWidth="1"/>
    <col min="7676" max="7676" width="25.42578125" bestFit="1" customWidth="1"/>
    <col min="7677" max="7683" width="9.28515625" bestFit="1" customWidth="1"/>
    <col min="7684" max="7684" width="13.140625" customWidth="1"/>
    <col min="7908" max="7908" width="4.85546875" customWidth="1"/>
    <col min="7909" max="7909" width="21.85546875" customWidth="1"/>
    <col min="7910" max="7910" width="6.5703125" bestFit="1" customWidth="1"/>
    <col min="7911" max="7911" width="61.5703125" customWidth="1"/>
    <col min="7912" max="7914" width="18.28515625" bestFit="1" customWidth="1"/>
    <col min="7915" max="7915" width="18.5703125" bestFit="1" customWidth="1"/>
    <col min="7916" max="7916" width="16.7109375" bestFit="1" customWidth="1"/>
    <col min="7917" max="7917" width="18.42578125" bestFit="1" customWidth="1"/>
    <col min="7918" max="7918" width="16.7109375" bestFit="1" customWidth="1"/>
    <col min="7919" max="7919" width="18.42578125" customWidth="1"/>
    <col min="7920" max="7920" width="15" bestFit="1" customWidth="1"/>
    <col min="7921" max="7921" width="19.28515625" customWidth="1"/>
    <col min="7922" max="7922" width="10.7109375" bestFit="1" customWidth="1"/>
    <col min="7923" max="7923" width="18.85546875" customWidth="1"/>
    <col min="7924" max="7924" width="16.7109375" bestFit="1" customWidth="1"/>
    <col min="7925" max="7925" width="18.140625" customWidth="1"/>
    <col min="7926" max="7926" width="10.5703125" bestFit="1" customWidth="1"/>
    <col min="7927" max="7927" width="18.28515625" bestFit="1" customWidth="1"/>
    <col min="7928" max="7928" width="17.42578125" customWidth="1"/>
    <col min="7929" max="7929" width="18.5703125" customWidth="1"/>
    <col min="7930" max="7930" width="16.5703125" bestFit="1" customWidth="1"/>
    <col min="7931" max="7931" width="19" customWidth="1"/>
    <col min="7932" max="7932" width="25.42578125" bestFit="1" customWidth="1"/>
    <col min="7933" max="7939" width="9.28515625" bestFit="1" customWidth="1"/>
    <col min="7940" max="7940" width="13.140625" customWidth="1"/>
    <col min="8164" max="8164" width="4.85546875" customWidth="1"/>
    <col min="8165" max="8165" width="21.85546875" customWidth="1"/>
    <col min="8166" max="8166" width="6.5703125" bestFit="1" customWidth="1"/>
    <col min="8167" max="8167" width="61.5703125" customWidth="1"/>
    <col min="8168" max="8170" width="18.28515625" bestFit="1" customWidth="1"/>
    <col min="8171" max="8171" width="18.5703125" bestFit="1" customWidth="1"/>
    <col min="8172" max="8172" width="16.7109375" bestFit="1" customWidth="1"/>
    <col min="8173" max="8173" width="18.42578125" bestFit="1" customWidth="1"/>
    <col min="8174" max="8174" width="16.7109375" bestFit="1" customWidth="1"/>
    <col min="8175" max="8175" width="18.42578125" customWidth="1"/>
    <col min="8176" max="8176" width="15" bestFit="1" customWidth="1"/>
    <col min="8177" max="8177" width="19.28515625" customWidth="1"/>
    <col min="8178" max="8178" width="10.7109375" bestFit="1" customWidth="1"/>
    <col min="8179" max="8179" width="18.85546875" customWidth="1"/>
    <col min="8180" max="8180" width="16.7109375" bestFit="1" customWidth="1"/>
    <col min="8181" max="8181" width="18.140625" customWidth="1"/>
    <col min="8182" max="8182" width="10.5703125" bestFit="1" customWidth="1"/>
    <col min="8183" max="8183" width="18.28515625" bestFit="1" customWidth="1"/>
    <col min="8184" max="8184" width="17.42578125" customWidth="1"/>
    <col min="8185" max="8185" width="18.5703125" customWidth="1"/>
    <col min="8186" max="8186" width="16.5703125" bestFit="1" customWidth="1"/>
    <col min="8187" max="8187" width="19" customWidth="1"/>
    <col min="8188" max="8188" width="25.42578125" bestFit="1" customWidth="1"/>
    <col min="8189" max="8195" width="9.28515625" bestFit="1" customWidth="1"/>
    <col min="8196" max="8196" width="13.140625" customWidth="1"/>
    <col min="8420" max="8420" width="4.85546875" customWidth="1"/>
    <col min="8421" max="8421" width="21.85546875" customWidth="1"/>
    <col min="8422" max="8422" width="6.5703125" bestFit="1" customWidth="1"/>
    <col min="8423" max="8423" width="61.5703125" customWidth="1"/>
    <col min="8424" max="8426" width="18.28515625" bestFit="1" customWidth="1"/>
    <col min="8427" max="8427" width="18.5703125" bestFit="1" customWidth="1"/>
    <col min="8428" max="8428" width="16.7109375" bestFit="1" customWidth="1"/>
    <col min="8429" max="8429" width="18.42578125" bestFit="1" customWidth="1"/>
    <col min="8430" max="8430" width="16.7109375" bestFit="1" customWidth="1"/>
    <col min="8431" max="8431" width="18.42578125" customWidth="1"/>
    <col min="8432" max="8432" width="15" bestFit="1" customWidth="1"/>
    <col min="8433" max="8433" width="19.28515625" customWidth="1"/>
    <col min="8434" max="8434" width="10.7109375" bestFit="1" customWidth="1"/>
    <col min="8435" max="8435" width="18.85546875" customWidth="1"/>
    <col min="8436" max="8436" width="16.7109375" bestFit="1" customWidth="1"/>
    <col min="8437" max="8437" width="18.140625" customWidth="1"/>
    <col min="8438" max="8438" width="10.5703125" bestFit="1" customWidth="1"/>
    <col min="8439" max="8439" width="18.28515625" bestFit="1" customWidth="1"/>
    <col min="8440" max="8440" width="17.42578125" customWidth="1"/>
    <col min="8441" max="8441" width="18.5703125" customWidth="1"/>
    <col min="8442" max="8442" width="16.5703125" bestFit="1" customWidth="1"/>
    <col min="8443" max="8443" width="19" customWidth="1"/>
    <col min="8444" max="8444" width="25.42578125" bestFit="1" customWidth="1"/>
    <col min="8445" max="8451" width="9.28515625" bestFit="1" customWidth="1"/>
    <col min="8452" max="8452" width="13.140625" customWidth="1"/>
    <col min="8676" max="8676" width="4.85546875" customWidth="1"/>
    <col min="8677" max="8677" width="21.85546875" customWidth="1"/>
    <col min="8678" max="8678" width="6.5703125" bestFit="1" customWidth="1"/>
    <col min="8679" max="8679" width="61.5703125" customWidth="1"/>
    <col min="8680" max="8682" width="18.28515625" bestFit="1" customWidth="1"/>
    <col min="8683" max="8683" width="18.5703125" bestFit="1" customWidth="1"/>
    <col min="8684" max="8684" width="16.7109375" bestFit="1" customWidth="1"/>
    <col min="8685" max="8685" width="18.42578125" bestFit="1" customWidth="1"/>
    <col min="8686" max="8686" width="16.7109375" bestFit="1" customWidth="1"/>
    <col min="8687" max="8687" width="18.42578125" customWidth="1"/>
    <col min="8688" max="8688" width="15" bestFit="1" customWidth="1"/>
    <col min="8689" max="8689" width="19.28515625" customWidth="1"/>
    <col min="8690" max="8690" width="10.7109375" bestFit="1" customWidth="1"/>
    <col min="8691" max="8691" width="18.85546875" customWidth="1"/>
    <col min="8692" max="8692" width="16.7109375" bestFit="1" customWidth="1"/>
    <col min="8693" max="8693" width="18.140625" customWidth="1"/>
    <col min="8694" max="8694" width="10.5703125" bestFit="1" customWidth="1"/>
    <col min="8695" max="8695" width="18.28515625" bestFit="1" customWidth="1"/>
    <col min="8696" max="8696" width="17.42578125" customWidth="1"/>
    <col min="8697" max="8697" width="18.5703125" customWidth="1"/>
    <col min="8698" max="8698" width="16.5703125" bestFit="1" customWidth="1"/>
    <col min="8699" max="8699" width="19" customWidth="1"/>
    <col min="8700" max="8700" width="25.42578125" bestFit="1" customWidth="1"/>
    <col min="8701" max="8707" width="9.28515625" bestFit="1" customWidth="1"/>
    <col min="8708" max="8708" width="13.140625" customWidth="1"/>
    <col min="8932" max="8932" width="4.85546875" customWidth="1"/>
    <col min="8933" max="8933" width="21.85546875" customWidth="1"/>
    <col min="8934" max="8934" width="6.5703125" bestFit="1" customWidth="1"/>
    <col min="8935" max="8935" width="61.5703125" customWidth="1"/>
    <col min="8936" max="8938" width="18.28515625" bestFit="1" customWidth="1"/>
    <col min="8939" max="8939" width="18.5703125" bestFit="1" customWidth="1"/>
    <col min="8940" max="8940" width="16.7109375" bestFit="1" customWidth="1"/>
    <col min="8941" max="8941" width="18.42578125" bestFit="1" customWidth="1"/>
    <col min="8942" max="8942" width="16.7109375" bestFit="1" customWidth="1"/>
    <col min="8943" max="8943" width="18.42578125" customWidth="1"/>
    <col min="8944" max="8944" width="15" bestFit="1" customWidth="1"/>
    <col min="8945" max="8945" width="19.28515625" customWidth="1"/>
    <col min="8946" max="8946" width="10.7109375" bestFit="1" customWidth="1"/>
    <col min="8947" max="8947" width="18.85546875" customWidth="1"/>
    <col min="8948" max="8948" width="16.7109375" bestFit="1" customWidth="1"/>
    <col min="8949" max="8949" width="18.140625" customWidth="1"/>
    <col min="8950" max="8950" width="10.5703125" bestFit="1" customWidth="1"/>
    <col min="8951" max="8951" width="18.28515625" bestFit="1" customWidth="1"/>
    <col min="8952" max="8952" width="17.42578125" customWidth="1"/>
    <col min="8953" max="8953" width="18.5703125" customWidth="1"/>
    <col min="8954" max="8954" width="16.5703125" bestFit="1" customWidth="1"/>
    <col min="8955" max="8955" width="19" customWidth="1"/>
    <col min="8956" max="8956" width="25.42578125" bestFit="1" customWidth="1"/>
    <col min="8957" max="8963" width="9.28515625" bestFit="1" customWidth="1"/>
    <col min="8964" max="8964" width="13.140625" customWidth="1"/>
    <col min="9188" max="9188" width="4.85546875" customWidth="1"/>
    <col min="9189" max="9189" width="21.85546875" customWidth="1"/>
    <col min="9190" max="9190" width="6.5703125" bestFit="1" customWidth="1"/>
    <col min="9191" max="9191" width="61.5703125" customWidth="1"/>
    <col min="9192" max="9194" width="18.28515625" bestFit="1" customWidth="1"/>
    <col min="9195" max="9195" width="18.5703125" bestFit="1" customWidth="1"/>
    <col min="9196" max="9196" width="16.7109375" bestFit="1" customWidth="1"/>
    <col min="9197" max="9197" width="18.42578125" bestFit="1" customWidth="1"/>
    <col min="9198" max="9198" width="16.7109375" bestFit="1" customWidth="1"/>
    <col min="9199" max="9199" width="18.42578125" customWidth="1"/>
    <col min="9200" max="9200" width="15" bestFit="1" customWidth="1"/>
    <col min="9201" max="9201" width="19.28515625" customWidth="1"/>
    <col min="9202" max="9202" width="10.7109375" bestFit="1" customWidth="1"/>
    <col min="9203" max="9203" width="18.85546875" customWidth="1"/>
    <col min="9204" max="9204" width="16.7109375" bestFit="1" customWidth="1"/>
    <col min="9205" max="9205" width="18.140625" customWidth="1"/>
    <col min="9206" max="9206" width="10.5703125" bestFit="1" customWidth="1"/>
    <col min="9207" max="9207" width="18.28515625" bestFit="1" customWidth="1"/>
    <col min="9208" max="9208" width="17.42578125" customWidth="1"/>
    <col min="9209" max="9209" width="18.5703125" customWidth="1"/>
    <col min="9210" max="9210" width="16.5703125" bestFit="1" customWidth="1"/>
    <col min="9211" max="9211" width="19" customWidth="1"/>
    <col min="9212" max="9212" width="25.42578125" bestFit="1" customWidth="1"/>
    <col min="9213" max="9219" width="9.28515625" bestFit="1" customWidth="1"/>
    <col min="9220" max="9220" width="13.140625" customWidth="1"/>
    <col min="9444" max="9444" width="4.85546875" customWidth="1"/>
    <col min="9445" max="9445" width="21.85546875" customWidth="1"/>
    <col min="9446" max="9446" width="6.5703125" bestFit="1" customWidth="1"/>
    <col min="9447" max="9447" width="61.5703125" customWidth="1"/>
    <col min="9448" max="9450" width="18.28515625" bestFit="1" customWidth="1"/>
    <col min="9451" max="9451" width="18.5703125" bestFit="1" customWidth="1"/>
    <col min="9452" max="9452" width="16.7109375" bestFit="1" customWidth="1"/>
    <col min="9453" max="9453" width="18.42578125" bestFit="1" customWidth="1"/>
    <col min="9454" max="9454" width="16.7109375" bestFit="1" customWidth="1"/>
    <col min="9455" max="9455" width="18.42578125" customWidth="1"/>
    <col min="9456" max="9456" width="15" bestFit="1" customWidth="1"/>
    <col min="9457" max="9457" width="19.28515625" customWidth="1"/>
    <col min="9458" max="9458" width="10.7109375" bestFit="1" customWidth="1"/>
    <col min="9459" max="9459" width="18.85546875" customWidth="1"/>
    <col min="9460" max="9460" width="16.7109375" bestFit="1" customWidth="1"/>
    <col min="9461" max="9461" width="18.140625" customWidth="1"/>
    <col min="9462" max="9462" width="10.5703125" bestFit="1" customWidth="1"/>
    <col min="9463" max="9463" width="18.28515625" bestFit="1" customWidth="1"/>
    <col min="9464" max="9464" width="17.42578125" customWidth="1"/>
    <col min="9465" max="9465" width="18.5703125" customWidth="1"/>
    <col min="9466" max="9466" width="16.5703125" bestFit="1" customWidth="1"/>
    <col min="9467" max="9467" width="19" customWidth="1"/>
    <col min="9468" max="9468" width="25.42578125" bestFit="1" customWidth="1"/>
    <col min="9469" max="9475" width="9.28515625" bestFit="1" customWidth="1"/>
    <col min="9476" max="9476" width="13.140625" customWidth="1"/>
    <col min="9700" max="9700" width="4.85546875" customWidth="1"/>
    <col min="9701" max="9701" width="21.85546875" customWidth="1"/>
    <col min="9702" max="9702" width="6.5703125" bestFit="1" customWidth="1"/>
    <col min="9703" max="9703" width="61.5703125" customWidth="1"/>
    <col min="9704" max="9706" width="18.28515625" bestFit="1" customWidth="1"/>
    <col min="9707" max="9707" width="18.5703125" bestFit="1" customWidth="1"/>
    <col min="9708" max="9708" width="16.7109375" bestFit="1" customWidth="1"/>
    <col min="9709" max="9709" width="18.42578125" bestFit="1" customWidth="1"/>
    <col min="9710" max="9710" width="16.7109375" bestFit="1" customWidth="1"/>
    <col min="9711" max="9711" width="18.42578125" customWidth="1"/>
    <col min="9712" max="9712" width="15" bestFit="1" customWidth="1"/>
    <col min="9713" max="9713" width="19.28515625" customWidth="1"/>
    <col min="9714" max="9714" width="10.7109375" bestFit="1" customWidth="1"/>
    <col min="9715" max="9715" width="18.85546875" customWidth="1"/>
    <col min="9716" max="9716" width="16.7109375" bestFit="1" customWidth="1"/>
    <col min="9717" max="9717" width="18.140625" customWidth="1"/>
    <col min="9718" max="9718" width="10.5703125" bestFit="1" customWidth="1"/>
    <col min="9719" max="9719" width="18.28515625" bestFit="1" customWidth="1"/>
    <col min="9720" max="9720" width="17.42578125" customWidth="1"/>
    <col min="9721" max="9721" width="18.5703125" customWidth="1"/>
    <col min="9722" max="9722" width="16.5703125" bestFit="1" customWidth="1"/>
    <col min="9723" max="9723" width="19" customWidth="1"/>
    <col min="9724" max="9724" width="25.42578125" bestFit="1" customWidth="1"/>
    <col min="9725" max="9731" width="9.28515625" bestFit="1" customWidth="1"/>
    <col min="9732" max="9732" width="13.140625" customWidth="1"/>
    <col min="9956" max="9956" width="4.85546875" customWidth="1"/>
    <col min="9957" max="9957" width="21.85546875" customWidth="1"/>
    <col min="9958" max="9958" width="6.5703125" bestFit="1" customWidth="1"/>
    <col min="9959" max="9959" width="61.5703125" customWidth="1"/>
    <col min="9960" max="9962" width="18.28515625" bestFit="1" customWidth="1"/>
    <col min="9963" max="9963" width="18.5703125" bestFit="1" customWidth="1"/>
    <col min="9964" max="9964" width="16.7109375" bestFit="1" customWidth="1"/>
    <col min="9965" max="9965" width="18.42578125" bestFit="1" customWidth="1"/>
    <col min="9966" max="9966" width="16.7109375" bestFit="1" customWidth="1"/>
    <col min="9967" max="9967" width="18.42578125" customWidth="1"/>
    <col min="9968" max="9968" width="15" bestFit="1" customWidth="1"/>
    <col min="9969" max="9969" width="19.28515625" customWidth="1"/>
    <col min="9970" max="9970" width="10.7109375" bestFit="1" customWidth="1"/>
    <col min="9971" max="9971" width="18.85546875" customWidth="1"/>
    <col min="9972" max="9972" width="16.7109375" bestFit="1" customWidth="1"/>
    <col min="9973" max="9973" width="18.140625" customWidth="1"/>
    <col min="9974" max="9974" width="10.5703125" bestFit="1" customWidth="1"/>
    <col min="9975" max="9975" width="18.28515625" bestFit="1" customWidth="1"/>
    <col min="9976" max="9976" width="17.42578125" customWidth="1"/>
    <col min="9977" max="9977" width="18.5703125" customWidth="1"/>
    <col min="9978" max="9978" width="16.5703125" bestFit="1" customWidth="1"/>
    <col min="9979" max="9979" width="19" customWidth="1"/>
    <col min="9980" max="9980" width="25.42578125" bestFit="1" customWidth="1"/>
    <col min="9981" max="9987" width="9.28515625" bestFit="1" customWidth="1"/>
    <col min="9988" max="9988" width="13.140625" customWidth="1"/>
    <col min="10212" max="10212" width="4.85546875" customWidth="1"/>
    <col min="10213" max="10213" width="21.85546875" customWidth="1"/>
    <col min="10214" max="10214" width="6.5703125" bestFit="1" customWidth="1"/>
    <col min="10215" max="10215" width="61.5703125" customWidth="1"/>
    <col min="10216" max="10218" width="18.28515625" bestFit="1" customWidth="1"/>
    <col min="10219" max="10219" width="18.5703125" bestFit="1" customWidth="1"/>
    <col min="10220" max="10220" width="16.7109375" bestFit="1" customWidth="1"/>
    <col min="10221" max="10221" width="18.42578125" bestFit="1" customWidth="1"/>
    <col min="10222" max="10222" width="16.7109375" bestFit="1" customWidth="1"/>
    <col min="10223" max="10223" width="18.42578125" customWidth="1"/>
    <col min="10224" max="10224" width="15" bestFit="1" customWidth="1"/>
    <col min="10225" max="10225" width="19.28515625" customWidth="1"/>
    <col min="10226" max="10226" width="10.7109375" bestFit="1" customWidth="1"/>
    <col min="10227" max="10227" width="18.85546875" customWidth="1"/>
    <col min="10228" max="10228" width="16.7109375" bestFit="1" customWidth="1"/>
    <col min="10229" max="10229" width="18.140625" customWidth="1"/>
    <col min="10230" max="10230" width="10.5703125" bestFit="1" customWidth="1"/>
    <col min="10231" max="10231" width="18.28515625" bestFit="1" customWidth="1"/>
    <col min="10232" max="10232" width="17.42578125" customWidth="1"/>
    <col min="10233" max="10233" width="18.5703125" customWidth="1"/>
    <col min="10234" max="10234" width="16.5703125" bestFit="1" customWidth="1"/>
    <col min="10235" max="10235" width="19" customWidth="1"/>
    <col min="10236" max="10236" width="25.42578125" bestFit="1" customWidth="1"/>
    <col min="10237" max="10243" width="9.28515625" bestFit="1" customWidth="1"/>
    <col min="10244" max="10244" width="13.140625" customWidth="1"/>
    <col min="10468" max="10468" width="4.85546875" customWidth="1"/>
    <col min="10469" max="10469" width="21.85546875" customWidth="1"/>
    <col min="10470" max="10470" width="6.5703125" bestFit="1" customWidth="1"/>
    <col min="10471" max="10471" width="61.5703125" customWidth="1"/>
    <col min="10472" max="10474" width="18.28515625" bestFit="1" customWidth="1"/>
    <col min="10475" max="10475" width="18.5703125" bestFit="1" customWidth="1"/>
    <col min="10476" max="10476" width="16.7109375" bestFit="1" customWidth="1"/>
    <col min="10477" max="10477" width="18.42578125" bestFit="1" customWidth="1"/>
    <col min="10478" max="10478" width="16.7109375" bestFit="1" customWidth="1"/>
    <col min="10479" max="10479" width="18.42578125" customWidth="1"/>
    <col min="10480" max="10480" width="15" bestFit="1" customWidth="1"/>
    <col min="10481" max="10481" width="19.28515625" customWidth="1"/>
    <col min="10482" max="10482" width="10.7109375" bestFit="1" customWidth="1"/>
    <col min="10483" max="10483" width="18.85546875" customWidth="1"/>
    <col min="10484" max="10484" width="16.7109375" bestFit="1" customWidth="1"/>
    <col min="10485" max="10485" width="18.140625" customWidth="1"/>
    <col min="10486" max="10486" width="10.5703125" bestFit="1" customWidth="1"/>
    <col min="10487" max="10487" width="18.28515625" bestFit="1" customWidth="1"/>
    <col min="10488" max="10488" width="17.42578125" customWidth="1"/>
    <col min="10489" max="10489" width="18.5703125" customWidth="1"/>
    <col min="10490" max="10490" width="16.5703125" bestFit="1" customWidth="1"/>
    <col min="10491" max="10491" width="19" customWidth="1"/>
    <col min="10492" max="10492" width="25.42578125" bestFit="1" customWidth="1"/>
    <col min="10493" max="10499" width="9.28515625" bestFit="1" customWidth="1"/>
    <col min="10500" max="10500" width="13.140625" customWidth="1"/>
    <col min="10724" max="10724" width="4.85546875" customWidth="1"/>
    <col min="10725" max="10725" width="21.85546875" customWidth="1"/>
    <col min="10726" max="10726" width="6.5703125" bestFit="1" customWidth="1"/>
    <col min="10727" max="10727" width="61.5703125" customWidth="1"/>
    <col min="10728" max="10730" width="18.28515625" bestFit="1" customWidth="1"/>
    <col min="10731" max="10731" width="18.5703125" bestFit="1" customWidth="1"/>
    <col min="10732" max="10732" width="16.7109375" bestFit="1" customWidth="1"/>
    <col min="10733" max="10733" width="18.42578125" bestFit="1" customWidth="1"/>
    <col min="10734" max="10734" width="16.7109375" bestFit="1" customWidth="1"/>
    <col min="10735" max="10735" width="18.42578125" customWidth="1"/>
    <col min="10736" max="10736" width="15" bestFit="1" customWidth="1"/>
    <col min="10737" max="10737" width="19.28515625" customWidth="1"/>
    <col min="10738" max="10738" width="10.7109375" bestFit="1" customWidth="1"/>
    <col min="10739" max="10739" width="18.85546875" customWidth="1"/>
    <col min="10740" max="10740" width="16.7109375" bestFit="1" customWidth="1"/>
    <col min="10741" max="10741" width="18.140625" customWidth="1"/>
    <col min="10742" max="10742" width="10.5703125" bestFit="1" customWidth="1"/>
    <col min="10743" max="10743" width="18.28515625" bestFit="1" customWidth="1"/>
    <col min="10744" max="10744" width="17.42578125" customWidth="1"/>
    <col min="10745" max="10745" width="18.5703125" customWidth="1"/>
    <col min="10746" max="10746" width="16.5703125" bestFit="1" customWidth="1"/>
    <col min="10747" max="10747" width="19" customWidth="1"/>
    <col min="10748" max="10748" width="25.42578125" bestFit="1" customWidth="1"/>
    <col min="10749" max="10755" width="9.28515625" bestFit="1" customWidth="1"/>
    <col min="10756" max="10756" width="13.140625" customWidth="1"/>
    <col min="10980" max="10980" width="4.85546875" customWidth="1"/>
    <col min="10981" max="10981" width="21.85546875" customWidth="1"/>
    <col min="10982" max="10982" width="6.5703125" bestFit="1" customWidth="1"/>
    <col min="10983" max="10983" width="61.5703125" customWidth="1"/>
    <col min="10984" max="10986" width="18.28515625" bestFit="1" customWidth="1"/>
    <col min="10987" max="10987" width="18.5703125" bestFit="1" customWidth="1"/>
    <col min="10988" max="10988" width="16.7109375" bestFit="1" customWidth="1"/>
    <col min="10989" max="10989" width="18.42578125" bestFit="1" customWidth="1"/>
    <col min="10990" max="10990" width="16.7109375" bestFit="1" customWidth="1"/>
    <col min="10991" max="10991" width="18.42578125" customWidth="1"/>
    <col min="10992" max="10992" width="15" bestFit="1" customWidth="1"/>
    <col min="10993" max="10993" width="19.28515625" customWidth="1"/>
    <col min="10994" max="10994" width="10.7109375" bestFit="1" customWidth="1"/>
    <col min="10995" max="10995" width="18.85546875" customWidth="1"/>
    <col min="10996" max="10996" width="16.7109375" bestFit="1" customWidth="1"/>
    <col min="10997" max="10997" width="18.140625" customWidth="1"/>
    <col min="10998" max="10998" width="10.5703125" bestFit="1" customWidth="1"/>
    <col min="10999" max="10999" width="18.28515625" bestFit="1" customWidth="1"/>
    <col min="11000" max="11000" width="17.42578125" customWidth="1"/>
    <col min="11001" max="11001" width="18.5703125" customWidth="1"/>
    <col min="11002" max="11002" width="16.5703125" bestFit="1" customWidth="1"/>
    <col min="11003" max="11003" width="19" customWidth="1"/>
    <col min="11004" max="11004" width="25.42578125" bestFit="1" customWidth="1"/>
    <col min="11005" max="11011" width="9.28515625" bestFit="1" customWidth="1"/>
    <col min="11012" max="11012" width="13.140625" customWidth="1"/>
    <col min="11236" max="11236" width="4.85546875" customWidth="1"/>
    <col min="11237" max="11237" width="21.85546875" customWidth="1"/>
    <col min="11238" max="11238" width="6.5703125" bestFit="1" customWidth="1"/>
    <col min="11239" max="11239" width="61.5703125" customWidth="1"/>
    <col min="11240" max="11242" width="18.28515625" bestFit="1" customWidth="1"/>
    <col min="11243" max="11243" width="18.5703125" bestFit="1" customWidth="1"/>
    <col min="11244" max="11244" width="16.7109375" bestFit="1" customWidth="1"/>
    <col min="11245" max="11245" width="18.42578125" bestFit="1" customWidth="1"/>
    <col min="11246" max="11246" width="16.7109375" bestFit="1" customWidth="1"/>
    <col min="11247" max="11247" width="18.42578125" customWidth="1"/>
    <col min="11248" max="11248" width="15" bestFit="1" customWidth="1"/>
    <col min="11249" max="11249" width="19.28515625" customWidth="1"/>
    <col min="11250" max="11250" width="10.7109375" bestFit="1" customWidth="1"/>
    <col min="11251" max="11251" width="18.85546875" customWidth="1"/>
    <col min="11252" max="11252" width="16.7109375" bestFit="1" customWidth="1"/>
    <col min="11253" max="11253" width="18.140625" customWidth="1"/>
    <col min="11254" max="11254" width="10.5703125" bestFit="1" customWidth="1"/>
    <col min="11255" max="11255" width="18.28515625" bestFit="1" customWidth="1"/>
    <col min="11256" max="11256" width="17.42578125" customWidth="1"/>
    <col min="11257" max="11257" width="18.5703125" customWidth="1"/>
    <col min="11258" max="11258" width="16.5703125" bestFit="1" customWidth="1"/>
    <col min="11259" max="11259" width="19" customWidth="1"/>
    <col min="11260" max="11260" width="25.42578125" bestFit="1" customWidth="1"/>
    <col min="11261" max="11267" width="9.28515625" bestFit="1" customWidth="1"/>
    <col min="11268" max="11268" width="13.140625" customWidth="1"/>
    <col min="11492" max="11492" width="4.85546875" customWidth="1"/>
    <col min="11493" max="11493" width="21.85546875" customWidth="1"/>
    <col min="11494" max="11494" width="6.5703125" bestFit="1" customWidth="1"/>
    <col min="11495" max="11495" width="61.5703125" customWidth="1"/>
    <col min="11496" max="11498" width="18.28515625" bestFit="1" customWidth="1"/>
    <col min="11499" max="11499" width="18.5703125" bestFit="1" customWidth="1"/>
    <col min="11500" max="11500" width="16.7109375" bestFit="1" customWidth="1"/>
    <col min="11501" max="11501" width="18.42578125" bestFit="1" customWidth="1"/>
    <col min="11502" max="11502" width="16.7109375" bestFit="1" customWidth="1"/>
    <col min="11503" max="11503" width="18.42578125" customWidth="1"/>
    <col min="11504" max="11504" width="15" bestFit="1" customWidth="1"/>
    <col min="11505" max="11505" width="19.28515625" customWidth="1"/>
    <col min="11506" max="11506" width="10.7109375" bestFit="1" customWidth="1"/>
    <col min="11507" max="11507" width="18.85546875" customWidth="1"/>
    <col min="11508" max="11508" width="16.7109375" bestFit="1" customWidth="1"/>
    <col min="11509" max="11509" width="18.140625" customWidth="1"/>
    <col min="11510" max="11510" width="10.5703125" bestFit="1" customWidth="1"/>
    <col min="11511" max="11511" width="18.28515625" bestFit="1" customWidth="1"/>
    <col min="11512" max="11512" width="17.42578125" customWidth="1"/>
    <col min="11513" max="11513" width="18.5703125" customWidth="1"/>
    <col min="11514" max="11514" width="16.5703125" bestFit="1" customWidth="1"/>
    <col min="11515" max="11515" width="19" customWidth="1"/>
    <col min="11516" max="11516" width="25.42578125" bestFit="1" customWidth="1"/>
    <col min="11517" max="11523" width="9.28515625" bestFit="1" customWidth="1"/>
    <col min="11524" max="11524" width="13.140625" customWidth="1"/>
    <col min="11748" max="11748" width="4.85546875" customWidth="1"/>
    <col min="11749" max="11749" width="21.85546875" customWidth="1"/>
    <col min="11750" max="11750" width="6.5703125" bestFit="1" customWidth="1"/>
    <col min="11751" max="11751" width="61.5703125" customWidth="1"/>
    <col min="11752" max="11754" width="18.28515625" bestFit="1" customWidth="1"/>
    <col min="11755" max="11755" width="18.5703125" bestFit="1" customWidth="1"/>
    <col min="11756" max="11756" width="16.7109375" bestFit="1" customWidth="1"/>
    <col min="11757" max="11757" width="18.42578125" bestFit="1" customWidth="1"/>
    <col min="11758" max="11758" width="16.7109375" bestFit="1" customWidth="1"/>
    <col min="11759" max="11759" width="18.42578125" customWidth="1"/>
    <col min="11760" max="11760" width="15" bestFit="1" customWidth="1"/>
    <col min="11761" max="11761" width="19.28515625" customWidth="1"/>
    <col min="11762" max="11762" width="10.7109375" bestFit="1" customWidth="1"/>
    <col min="11763" max="11763" width="18.85546875" customWidth="1"/>
    <col min="11764" max="11764" width="16.7109375" bestFit="1" customWidth="1"/>
    <col min="11765" max="11765" width="18.140625" customWidth="1"/>
    <col min="11766" max="11766" width="10.5703125" bestFit="1" customWidth="1"/>
    <col min="11767" max="11767" width="18.28515625" bestFit="1" customWidth="1"/>
    <col min="11768" max="11768" width="17.42578125" customWidth="1"/>
    <col min="11769" max="11769" width="18.5703125" customWidth="1"/>
    <col min="11770" max="11770" width="16.5703125" bestFit="1" customWidth="1"/>
    <col min="11771" max="11771" width="19" customWidth="1"/>
    <col min="11772" max="11772" width="25.42578125" bestFit="1" customWidth="1"/>
    <col min="11773" max="11779" width="9.28515625" bestFit="1" customWidth="1"/>
    <col min="11780" max="11780" width="13.140625" customWidth="1"/>
    <col min="12004" max="12004" width="4.85546875" customWidth="1"/>
    <col min="12005" max="12005" width="21.85546875" customWidth="1"/>
    <col min="12006" max="12006" width="6.5703125" bestFit="1" customWidth="1"/>
    <col min="12007" max="12007" width="61.5703125" customWidth="1"/>
    <col min="12008" max="12010" width="18.28515625" bestFit="1" customWidth="1"/>
    <col min="12011" max="12011" width="18.5703125" bestFit="1" customWidth="1"/>
    <col min="12012" max="12012" width="16.7109375" bestFit="1" customWidth="1"/>
    <col min="12013" max="12013" width="18.42578125" bestFit="1" customWidth="1"/>
    <col min="12014" max="12014" width="16.7109375" bestFit="1" customWidth="1"/>
    <col min="12015" max="12015" width="18.42578125" customWidth="1"/>
    <col min="12016" max="12016" width="15" bestFit="1" customWidth="1"/>
    <col min="12017" max="12017" width="19.28515625" customWidth="1"/>
    <col min="12018" max="12018" width="10.7109375" bestFit="1" customWidth="1"/>
    <col min="12019" max="12019" width="18.85546875" customWidth="1"/>
    <col min="12020" max="12020" width="16.7109375" bestFit="1" customWidth="1"/>
    <col min="12021" max="12021" width="18.140625" customWidth="1"/>
    <col min="12022" max="12022" width="10.5703125" bestFit="1" customWidth="1"/>
    <col min="12023" max="12023" width="18.28515625" bestFit="1" customWidth="1"/>
    <col min="12024" max="12024" width="17.42578125" customWidth="1"/>
    <col min="12025" max="12025" width="18.5703125" customWidth="1"/>
    <col min="12026" max="12026" width="16.5703125" bestFit="1" customWidth="1"/>
    <col min="12027" max="12027" width="19" customWidth="1"/>
    <col min="12028" max="12028" width="25.42578125" bestFit="1" customWidth="1"/>
    <col min="12029" max="12035" width="9.28515625" bestFit="1" customWidth="1"/>
    <col min="12036" max="12036" width="13.140625" customWidth="1"/>
    <col min="12260" max="12260" width="4.85546875" customWidth="1"/>
    <col min="12261" max="12261" width="21.85546875" customWidth="1"/>
    <col min="12262" max="12262" width="6.5703125" bestFit="1" customWidth="1"/>
    <col min="12263" max="12263" width="61.5703125" customWidth="1"/>
    <col min="12264" max="12266" width="18.28515625" bestFit="1" customWidth="1"/>
    <col min="12267" max="12267" width="18.5703125" bestFit="1" customWidth="1"/>
    <col min="12268" max="12268" width="16.7109375" bestFit="1" customWidth="1"/>
    <col min="12269" max="12269" width="18.42578125" bestFit="1" customWidth="1"/>
    <col min="12270" max="12270" width="16.7109375" bestFit="1" customWidth="1"/>
    <col min="12271" max="12271" width="18.42578125" customWidth="1"/>
    <col min="12272" max="12272" width="15" bestFit="1" customWidth="1"/>
    <col min="12273" max="12273" width="19.28515625" customWidth="1"/>
    <col min="12274" max="12274" width="10.7109375" bestFit="1" customWidth="1"/>
    <col min="12275" max="12275" width="18.85546875" customWidth="1"/>
    <col min="12276" max="12276" width="16.7109375" bestFit="1" customWidth="1"/>
    <col min="12277" max="12277" width="18.140625" customWidth="1"/>
    <col min="12278" max="12278" width="10.5703125" bestFit="1" customWidth="1"/>
    <col min="12279" max="12279" width="18.28515625" bestFit="1" customWidth="1"/>
    <col min="12280" max="12280" width="17.42578125" customWidth="1"/>
    <col min="12281" max="12281" width="18.5703125" customWidth="1"/>
    <col min="12282" max="12282" width="16.5703125" bestFit="1" customWidth="1"/>
    <col min="12283" max="12283" width="19" customWidth="1"/>
    <col min="12284" max="12284" width="25.42578125" bestFit="1" customWidth="1"/>
    <col min="12285" max="12291" width="9.28515625" bestFit="1" customWidth="1"/>
    <col min="12292" max="12292" width="13.140625" customWidth="1"/>
    <col min="12516" max="12516" width="4.85546875" customWidth="1"/>
    <col min="12517" max="12517" width="21.85546875" customWidth="1"/>
    <col min="12518" max="12518" width="6.5703125" bestFit="1" customWidth="1"/>
    <col min="12519" max="12519" width="61.5703125" customWidth="1"/>
    <col min="12520" max="12522" width="18.28515625" bestFit="1" customWidth="1"/>
    <col min="12523" max="12523" width="18.5703125" bestFit="1" customWidth="1"/>
    <col min="12524" max="12524" width="16.7109375" bestFit="1" customWidth="1"/>
    <col min="12525" max="12525" width="18.42578125" bestFit="1" customWidth="1"/>
    <col min="12526" max="12526" width="16.7109375" bestFit="1" customWidth="1"/>
    <col min="12527" max="12527" width="18.42578125" customWidth="1"/>
    <col min="12528" max="12528" width="15" bestFit="1" customWidth="1"/>
    <col min="12529" max="12529" width="19.28515625" customWidth="1"/>
    <col min="12530" max="12530" width="10.7109375" bestFit="1" customWidth="1"/>
    <col min="12531" max="12531" width="18.85546875" customWidth="1"/>
    <col min="12532" max="12532" width="16.7109375" bestFit="1" customWidth="1"/>
    <col min="12533" max="12533" width="18.140625" customWidth="1"/>
    <col min="12534" max="12534" width="10.5703125" bestFit="1" customWidth="1"/>
    <col min="12535" max="12535" width="18.28515625" bestFit="1" customWidth="1"/>
    <col min="12536" max="12536" width="17.42578125" customWidth="1"/>
    <col min="12537" max="12537" width="18.5703125" customWidth="1"/>
    <col min="12538" max="12538" width="16.5703125" bestFit="1" customWidth="1"/>
    <col min="12539" max="12539" width="19" customWidth="1"/>
    <col min="12540" max="12540" width="25.42578125" bestFit="1" customWidth="1"/>
    <col min="12541" max="12547" width="9.28515625" bestFit="1" customWidth="1"/>
    <col min="12548" max="12548" width="13.140625" customWidth="1"/>
    <col min="12772" max="12772" width="4.85546875" customWidth="1"/>
    <col min="12773" max="12773" width="21.85546875" customWidth="1"/>
    <col min="12774" max="12774" width="6.5703125" bestFit="1" customWidth="1"/>
    <col min="12775" max="12775" width="61.5703125" customWidth="1"/>
    <col min="12776" max="12778" width="18.28515625" bestFit="1" customWidth="1"/>
    <col min="12779" max="12779" width="18.5703125" bestFit="1" customWidth="1"/>
    <col min="12780" max="12780" width="16.7109375" bestFit="1" customWidth="1"/>
    <col min="12781" max="12781" width="18.42578125" bestFit="1" customWidth="1"/>
    <col min="12782" max="12782" width="16.7109375" bestFit="1" customWidth="1"/>
    <col min="12783" max="12783" width="18.42578125" customWidth="1"/>
    <col min="12784" max="12784" width="15" bestFit="1" customWidth="1"/>
    <col min="12785" max="12785" width="19.28515625" customWidth="1"/>
    <col min="12786" max="12786" width="10.7109375" bestFit="1" customWidth="1"/>
    <col min="12787" max="12787" width="18.85546875" customWidth="1"/>
    <col min="12788" max="12788" width="16.7109375" bestFit="1" customWidth="1"/>
    <col min="12789" max="12789" width="18.140625" customWidth="1"/>
    <col min="12790" max="12790" width="10.5703125" bestFit="1" customWidth="1"/>
    <col min="12791" max="12791" width="18.28515625" bestFit="1" customWidth="1"/>
    <col min="12792" max="12792" width="17.42578125" customWidth="1"/>
    <col min="12793" max="12793" width="18.5703125" customWidth="1"/>
    <col min="12794" max="12794" width="16.5703125" bestFit="1" customWidth="1"/>
    <col min="12795" max="12795" width="19" customWidth="1"/>
    <col min="12796" max="12796" width="25.42578125" bestFit="1" customWidth="1"/>
    <col min="12797" max="12803" width="9.28515625" bestFit="1" customWidth="1"/>
    <col min="12804" max="12804" width="13.140625" customWidth="1"/>
    <col min="13028" max="13028" width="4.85546875" customWidth="1"/>
    <col min="13029" max="13029" width="21.85546875" customWidth="1"/>
    <col min="13030" max="13030" width="6.5703125" bestFit="1" customWidth="1"/>
    <col min="13031" max="13031" width="61.5703125" customWidth="1"/>
    <col min="13032" max="13034" width="18.28515625" bestFit="1" customWidth="1"/>
    <col min="13035" max="13035" width="18.5703125" bestFit="1" customWidth="1"/>
    <col min="13036" max="13036" width="16.7109375" bestFit="1" customWidth="1"/>
    <col min="13037" max="13037" width="18.42578125" bestFit="1" customWidth="1"/>
    <col min="13038" max="13038" width="16.7109375" bestFit="1" customWidth="1"/>
    <col min="13039" max="13039" width="18.42578125" customWidth="1"/>
    <col min="13040" max="13040" width="15" bestFit="1" customWidth="1"/>
    <col min="13041" max="13041" width="19.28515625" customWidth="1"/>
    <col min="13042" max="13042" width="10.7109375" bestFit="1" customWidth="1"/>
    <col min="13043" max="13043" width="18.85546875" customWidth="1"/>
    <col min="13044" max="13044" width="16.7109375" bestFit="1" customWidth="1"/>
    <col min="13045" max="13045" width="18.140625" customWidth="1"/>
    <col min="13046" max="13046" width="10.5703125" bestFit="1" customWidth="1"/>
    <col min="13047" max="13047" width="18.28515625" bestFit="1" customWidth="1"/>
    <col min="13048" max="13048" width="17.42578125" customWidth="1"/>
    <col min="13049" max="13049" width="18.5703125" customWidth="1"/>
    <col min="13050" max="13050" width="16.5703125" bestFit="1" customWidth="1"/>
    <col min="13051" max="13051" width="19" customWidth="1"/>
    <col min="13052" max="13052" width="25.42578125" bestFit="1" customWidth="1"/>
    <col min="13053" max="13059" width="9.28515625" bestFit="1" customWidth="1"/>
    <col min="13060" max="13060" width="13.140625" customWidth="1"/>
    <col min="13284" max="13284" width="4.85546875" customWidth="1"/>
    <col min="13285" max="13285" width="21.85546875" customWidth="1"/>
    <col min="13286" max="13286" width="6.5703125" bestFit="1" customWidth="1"/>
    <col min="13287" max="13287" width="61.5703125" customWidth="1"/>
    <col min="13288" max="13290" width="18.28515625" bestFit="1" customWidth="1"/>
    <col min="13291" max="13291" width="18.5703125" bestFit="1" customWidth="1"/>
    <col min="13292" max="13292" width="16.7109375" bestFit="1" customWidth="1"/>
    <col min="13293" max="13293" width="18.42578125" bestFit="1" customWidth="1"/>
    <col min="13294" max="13294" width="16.7109375" bestFit="1" customWidth="1"/>
    <col min="13295" max="13295" width="18.42578125" customWidth="1"/>
    <col min="13296" max="13296" width="15" bestFit="1" customWidth="1"/>
    <col min="13297" max="13297" width="19.28515625" customWidth="1"/>
    <col min="13298" max="13298" width="10.7109375" bestFit="1" customWidth="1"/>
    <col min="13299" max="13299" width="18.85546875" customWidth="1"/>
    <col min="13300" max="13300" width="16.7109375" bestFit="1" customWidth="1"/>
    <col min="13301" max="13301" width="18.140625" customWidth="1"/>
    <col min="13302" max="13302" width="10.5703125" bestFit="1" customWidth="1"/>
    <col min="13303" max="13303" width="18.28515625" bestFit="1" customWidth="1"/>
    <col min="13304" max="13304" width="17.42578125" customWidth="1"/>
    <col min="13305" max="13305" width="18.5703125" customWidth="1"/>
    <col min="13306" max="13306" width="16.5703125" bestFit="1" customWidth="1"/>
    <col min="13307" max="13307" width="19" customWidth="1"/>
    <col min="13308" max="13308" width="25.42578125" bestFit="1" customWidth="1"/>
    <col min="13309" max="13315" width="9.28515625" bestFit="1" customWidth="1"/>
    <col min="13316" max="13316" width="13.140625" customWidth="1"/>
    <col min="13540" max="13540" width="4.85546875" customWidth="1"/>
    <col min="13541" max="13541" width="21.85546875" customWidth="1"/>
    <col min="13542" max="13542" width="6.5703125" bestFit="1" customWidth="1"/>
    <col min="13543" max="13543" width="61.5703125" customWidth="1"/>
    <col min="13544" max="13546" width="18.28515625" bestFit="1" customWidth="1"/>
    <col min="13547" max="13547" width="18.5703125" bestFit="1" customWidth="1"/>
    <col min="13548" max="13548" width="16.7109375" bestFit="1" customWidth="1"/>
    <col min="13549" max="13549" width="18.42578125" bestFit="1" customWidth="1"/>
    <col min="13550" max="13550" width="16.7109375" bestFit="1" customWidth="1"/>
    <col min="13551" max="13551" width="18.42578125" customWidth="1"/>
    <col min="13552" max="13552" width="15" bestFit="1" customWidth="1"/>
    <col min="13553" max="13553" width="19.28515625" customWidth="1"/>
    <col min="13554" max="13554" width="10.7109375" bestFit="1" customWidth="1"/>
    <col min="13555" max="13555" width="18.85546875" customWidth="1"/>
    <col min="13556" max="13556" width="16.7109375" bestFit="1" customWidth="1"/>
    <col min="13557" max="13557" width="18.140625" customWidth="1"/>
    <col min="13558" max="13558" width="10.5703125" bestFit="1" customWidth="1"/>
    <col min="13559" max="13559" width="18.28515625" bestFit="1" customWidth="1"/>
    <col min="13560" max="13560" width="17.42578125" customWidth="1"/>
    <col min="13561" max="13561" width="18.5703125" customWidth="1"/>
    <col min="13562" max="13562" width="16.5703125" bestFit="1" customWidth="1"/>
    <col min="13563" max="13563" width="19" customWidth="1"/>
    <col min="13564" max="13564" width="25.42578125" bestFit="1" customWidth="1"/>
    <col min="13565" max="13571" width="9.28515625" bestFit="1" customWidth="1"/>
    <col min="13572" max="13572" width="13.140625" customWidth="1"/>
    <col min="13796" max="13796" width="4.85546875" customWidth="1"/>
    <col min="13797" max="13797" width="21.85546875" customWidth="1"/>
    <col min="13798" max="13798" width="6.5703125" bestFit="1" customWidth="1"/>
    <col min="13799" max="13799" width="61.5703125" customWidth="1"/>
    <col min="13800" max="13802" width="18.28515625" bestFit="1" customWidth="1"/>
    <col min="13803" max="13803" width="18.5703125" bestFit="1" customWidth="1"/>
    <col min="13804" max="13804" width="16.7109375" bestFit="1" customWidth="1"/>
    <col min="13805" max="13805" width="18.42578125" bestFit="1" customWidth="1"/>
    <col min="13806" max="13806" width="16.7109375" bestFit="1" customWidth="1"/>
    <col min="13807" max="13807" width="18.42578125" customWidth="1"/>
    <col min="13808" max="13808" width="15" bestFit="1" customWidth="1"/>
    <col min="13809" max="13809" width="19.28515625" customWidth="1"/>
    <col min="13810" max="13810" width="10.7109375" bestFit="1" customWidth="1"/>
    <col min="13811" max="13811" width="18.85546875" customWidth="1"/>
    <col min="13812" max="13812" width="16.7109375" bestFit="1" customWidth="1"/>
    <col min="13813" max="13813" width="18.140625" customWidth="1"/>
    <col min="13814" max="13814" width="10.5703125" bestFit="1" customWidth="1"/>
    <col min="13815" max="13815" width="18.28515625" bestFit="1" customWidth="1"/>
    <col min="13816" max="13816" width="17.42578125" customWidth="1"/>
    <col min="13817" max="13817" width="18.5703125" customWidth="1"/>
    <col min="13818" max="13818" width="16.5703125" bestFit="1" customWidth="1"/>
    <col min="13819" max="13819" width="19" customWidth="1"/>
    <col min="13820" max="13820" width="25.42578125" bestFit="1" customWidth="1"/>
    <col min="13821" max="13827" width="9.28515625" bestFit="1" customWidth="1"/>
    <col min="13828" max="13828" width="13.140625" customWidth="1"/>
    <col min="14052" max="14052" width="4.85546875" customWidth="1"/>
    <col min="14053" max="14053" width="21.85546875" customWidth="1"/>
    <col min="14054" max="14054" width="6.5703125" bestFit="1" customWidth="1"/>
    <col min="14055" max="14055" width="61.5703125" customWidth="1"/>
    <col min="14056" max="14058" width="18.28515625" bestFit="1" customWidth="1"/>
    <col min="14059" max="14059" width="18.5703125" bestFit="1" customWidth="1"/>
    <col min="14060" max="14060" width="16.7109375" bestFit="1" customWidth="1"/>
    <col min="14061" max="14061" width="18.42578125" bestFit="1" customWidth="1"/>
    <col min="14062" max="14062" width="16.7109375" bestFit="1" customWidth="1"/>
    <col min="14063" max="14063" width="18.42578125" customWidth="1"/>
    <col min="14064" max="14064" width="15" bestFit="1" customWidth="1"/>
    <col min="14065" max="14065" width="19.28515625" customWidth="1"/>
    <col min="14066" max="14066" width="10.7109375" bestFit="1" customWidth="1"/>
    <col min="14067" max="14067" width="18.85546875" customWidth="1"/>
    <col min="14068" max="14068" width="16.7109375" bestFit="1" customWidth="1"/>
    <col min="14069" max="14069" width="18.140625" customWidth="1"/>
    <col min="14070" max="14070" width="10.5703125" bestFit="1" customWidth="1"/>
    <col min="14071" max="14071" width="18.28515625" bestFit="1" customWidth="1"/>
    <col min="14072" max="14072" width="17.42578125" customWidth="1"/>
    <col min="14073" max="14073" width="18.5703125" customWidth="1"/>
    <col min="14074" max="14074" width="16.5703125" bestFit="1" customWidth="1"/>
    <col min="14075" max="14075" width="19" customWidth="1"/>
    <col min="14076" max="14076" width="25.42578125" bestFit="1" customWidth="1"/>
    <col min="14077" max="14083" width="9.28515625" bestFit="1" customWidth="1"/>
    <col min="14084" max="14084" width="13.140625" customWidth="1"/>
    <col min="14308" max="14308" width="4.85546875" customWidth="1"/>
    <col min="14309" max="14309" width="21.85546875" customWidth="1"/>
    <col min="14310" max="14310" width="6.5703125" bestFit="1" customWidth="1"/>
    <col min="14311" max="14311" width="61.5703125" customWidth="1"/>
    <col min="14312" max="14314" width="18.28515625" bestFit="1" customWidth="1"/>
    <col min="14315" max="14315" width="18.5703125" bestFit="1" customWidth="1"/>
    <col min="14316" max="14316" width="16.7109375" bestFit="1" customWidth="1"/>
    <col min="14317" max="14317" width="18.42578125" bestFit="1" customWidth="1"/>
    <col min="14318" max="14318" width="16.7109375" bestFit="1" customWidth="1"/>
    <col min="14319" max="14319" width="18.42578125" customWidth="1"/>
    <col min="14320" max="14320" width="15" bestFit="1" customWidth="1"/>
    <col min="14321" max="14321" width="19.28515625" customWidth="1"/>
    <col min="14322" max="14322" width="10.7109375" bestFit="1" customWidth="1"/>
    <col min="14323" max="14323" width="18.85546875" customWidth="1"/>
    <col min="14324" max="14324" width="16.7109375" bestFit="1" customWidth="1"/>
    <col min="14325" max="14325" width="18.140625" customWidth="1"/>
    <col min="14326" max="14326" width="10.5703125" bestFit="1" customWidth="1"/>
    <col min="14327" max="14327" width="18.28515625" bestFit="1" customWidth="1"/>
    <col min="14328" max="14328" width="17.42578125" customWidth="1"/>
    <col min="14329" max="14329" width="18.5703125" customWidth="1"/>
    <col min="14330" max="14330" width="16.5703125" bestFit="1" customWidth="1"/>
    <col min="14331" max="14331" width="19" customWidth="1"/>
    <col min="14332" max="14332" width="25.42578125" bestFit="1" customWidth="1"/>
    <col min="14333" max="14339" width="9.28515625" bestFit="1" customWidth="1"/>
    <col min="14340" max="14340" width="13.140625" customWidth="1"/>
    <col min="14564" max="14564" width="4.85546875" customWidth="1"/>
    <col min="14565" max="14565" width="21.85546875" customWidth="1"/>
    <col min="14566" max="14566" width="6.5703125" bestFit="1" customWidth="1"/>
    <col min="14567" max="14567" width="61.5703125" customWidth="1"/>
    <col min="14568" max="14570" width="18.28515625" bestFit="1" customWidth="1"/>
    <col min="14571" max="14571" width="18.5703125" bestFit="1" customWidth="1"/>
    <col min="14572" max="14572" width="16.7109375" bestFit="1" customWidth="1"/>
    <col min="14573" max="14573" width="18.42578125" bestFit="1" customWidth="1"/>
    <col min="14574" max="14574" width="16.7109375" bestFit="1" customWidth="1"/>
    <col min="14575" max="14575" width="18.42578125" customWidth="1"/>
    <col min="14576" max="14576" width="15" bestFit="1" customWidth="1"/>
    <col min="14577" max="14577" width="19.28515625" customWidth="1"/>
    <col min="14578" max="14578" width="10.7109375" bestFit="1" customWidth="1"/>
    <col min="14579" max="14579" width="18.85546875" customWidth="1"/>
    <col min="14580" max="14580" width="16.7109375" bestFit="1" customWidth="1"/>
    <col min="14581" max="14581" width="18.140625" customWidth="1"/>
    <col min="14582" max="14582" width="10.5703125" bestFit="1" customWidth="1"/>
    <col min="14583" max="14583" width="18.28515625" bestFit="1" customWidth="1"/>
    <col min="14584" max="14584" width="17.42578125" customWidth="1"/>
    <col min="14585" max="14585" width="18.5703125" customWidth="1"/>
    <col min="14586" max="14586" width="16.5703125" bestFit="1" customWidth="1"/>
    <col min="14587" max="14587" width="19" customWidth="1"/>
    <col min="14588" max="14588" width="25.42578125" bestFit="1" customWidth="1"/>
    <col min="14589" max="14595" width="9.28515625" bestFit="1" customWidth="1"/>
    <col min="14596" max="14596" width="13.140625" customWidth="1"/>
    <col min="14820" max="14820" width="4.85546875" customWidth="1"/>
    <col min="14821" max="14821" width="21.85546875" customWidth="1"/>
    <col min="14822" max="14822" width="6.5703125" bestFit="1" customWidth="1"/>
    <col min="14823" max="14823" width="61.5703125" customWidth="1"/>
    <col min="14824" max="14826" width="18.28515625" bestFit="1" customWidth="1"/>
    <col min="14827" max="14827" width="18.5703125" bestFit="1" customWidth="1"/>
    <col min="14828" max="14828" width="16.7109375" bestFit="1" customWidth="1"/>
    <col min="14829" max="14829" width="18.42578125" bestFit="1" customWidth="1"/>
    <col min="14830" max="14830" width="16.7109375" bestFit="1" customWidth="1"/>
    <col min="14831" max="14831" width="18.42578125" customWidth="1"/>
    <col min="14832" max="14832" width="15" bestFit="1" customWidth="1"/>
    <col min="14833" max="14833" width="19.28515625" customWidth="1"/>
    <col min="14834" max="14834" width="10.7109375" bestFit="1" customWidth="1"/>
    <col min="14835" max="14835" width="18.85546875" customWidth="1"/>
    <col min="14836" max="14836" width="16.7109375" bestFit="1" customWidth="1"/>
    <col min="14837" max="14837" width="18.140625" customWidth="1"/>
    <col min="14838" max="14838" width="10.5703125" bestFit="1" customWidth="1"/>
    <col min="14839" max="14839" width="18.28515625" bestFit="1" customWidth="1"/>
    <col min="14840" max="14840" width="17.42578125" customWidth="1"/>
    <col min="14841" max="14841" width="18.5703125" customWidth="1"/>
    <col min="14842" max="14842" width="16.5703125" bestFit="1" customWidth="1"/>
    <col min="14843" max="14843" width="19" customWidth="1"/>
    <col min="14844" max="14844" width="25.42578125" bestFit="1" customWidth="1"/>
    <col min="14845" max="14851" width="9.28515625" bestFit="1" customWidth="1"/>
    <col min="14852" max="14852" width="13.140625" customWidth="1"/>
    <col min="15076" max="15076" width="4.85546875" customWidth="1"/>
    <col min="15077" max="15077" width="21.85546875" customWidth="1"/>
    <col min="15078" max="15078" width="6.5703125" bestFit="1" customWidth="1"/>
    <col min="15079" max="15079" width="61.5703125" customWidth="1"/>
    <col min="15080" max="15082" width="18.28515625" bestFit="1" customWidth="1"/>
    <col min="15083" max="15083" width="18.5703125" bestFit="1" customWidth="1"/>
    <col min="15084" max="15084" width="16.7109375" bestFit="1" customWidth="1"/>
    <col min="15085" max="15085" width="18.42578125" bestFit="1" customWidth="1"/>
    <col min="15086" max="15086" width="16.7109375" bestFit="1" customWidth="1"/>
    <col min="15087" max="15087" width="18.42578125" customWidth="1"/>
    <col min="15088" max="15088" width="15" bestFit="1" customWidth="1"/>
    <col min="15089" max="15089" width="19.28515625" customWidth="1"/>
    <col min="15090" max="15090" width="10.7109375" bestFit="1" customWidth="1"/>
    <col min="15091" max="15091" width="18.85546875" customWidth="1"/>
    <col min="15092" max="15092" width="16.7109375" bestFit="1" customWidth="1"/>
    <col min="15093" max="15093" width="18.140625" customWidth="1"/>
    <col min="15094" max="15094" width="10.5703125" bestFit="1" customWidth="1"/>
    <col min="15095" max="15095" width="18.28515625" bestFit="1" customWidth="1"/>
    <col min="15096" max="15096" width="17.42578125" customWidth="1"/>
    <col min="15097" max="15097" width="18.5703125" customWidth="1"/>
    <col min="15098" max="15098" width="16.5703125" bestFit="1" customWidth="1"/>
    <col min="15099" max="15099" width="19" customWidth="1"/>
    <col min="15100" max="15100" width="25.42578125" bestFit="1" customWidth="1"/>
    <col min="15101" max="15107" width="9.28515625" bestFit="1" customWidth="1"/>
    <col min="15108" max="15108" width="13.140625" customWidth="1"/>
    <col min="15332" max="15332" width="4.85546875" customWidth="1"/>
    <col min="15333" max="15333" width="21.85546875" customWidth="1"/>
    <col min="15334" max="15334" width="6.5703125" bestFit="1" customWidth="1"/>
    <col min="15335" max="15335" width="61.5703125" customWidth="1"/>
    <col min="15336" max="15338" width="18.28515625" bestFit="1" customWidth="1"/>
    <col min="15339" max="15339" width="18.5703125" bestFit="1" customWidth="1"/>
    <col min="15340" max="15340" width="16.7109375" bestFit="1" customWidth="1"/>
    <col min="15341" max="15341" width="18.42578125" bestFit="1" customWidth="1"/>
    <col min="15342" max="15342" width="16.7109375" bestFit="1" customWidth="1"/>
    <col min="15343" max="15343" width="18.42578125" customWidth="1"/>
    <col min="15344" max="15344" width="15" bestFit="1" customWidth="1"/>
    <col min="15345" max="15345" width="19.28515625" customWidth="1"/>
    <col min="15346" max="15346" width="10.7109375" bestFit="1" customWidth="1"/>
    <col min="15347" max="15347" width="18.85546875" customWidth="1"/>
    <col min="15348" max="15348" width="16.7109375" bestFit="1" customWidth="1"/>
    <col min="15349" max="15349" width="18.140625" customWidth="1"/>
    <col min="15350" max="15350" width="10.5703125" bestFit="1" customWidth="1"/>
    <col min="15351" max="15351" width="18.28515625" bestFit="1" customWidth="1"/>
    <col min="15352" max="15352" width="17.42578125" customWidth="1"/>
    <col min="15353" max="15353" width="18.5703125" customWidth="1"/>
    <col min="15354" max="15354" width="16.5703125" bestFit="1" customWidth="1"/>
    <col min="15355" max="15355" width="19" customWidth="1"/>
    <col min="15356" max="15356" width="25.42578125" bestFit="1" customWidth="1"/>
    <col min="15357" max="15363" width="9.28515625" bestFit="1" customWidth="1"/>
    <col min="15364" max="15364" width="13.140625" customWidth="1"/>
    <col min="15588" max="15588" width="4.85546875" customWidth="1"/>
    <col min="15589" max="15589" width="21.85546875" customWidth="1"/>
    <col min="15590" max="15590" width="6.5703125" bestFit="1" customWidth="1"/>
    <col min="15591" max="15591" width="61.5703125" customWidth="1"/>
    <col min="15592" max="15594" width="18.28515625" bestFit="1" customWidth="1"/>
    <col min="15595" max="15595" width="18.5703125" bestFit="1" customWidth="1"/>
    <col min="15596" max="15596" width="16.7109375" bestFit="1" customWidth="1"/>
    <col min="15597" max="15597" width="18.42578125" bestFit="1" customWidth="1"/>
    <col min="15598" max="15598" width="16.7109375" bestFit="1" customWidth="1"/>
    <col min="15599" max="15599" width="18.42578125" customWidth="1"/>
    <col min="15600" max="15600" width="15" bestFit="1" customWidth="1"/>
    <col min="15601" max="15601" width="19.28515625" customWidth="1"/>
    <col min="15602" max="15602" width="10.7109375" bestFit="1" customWidth="1"/>
    <col min="15603" max="15603" width="18.85546875" customWidth="1"/>
    <col min="15604" max="15604" width="16.7109375" bestFit="1" customWidth="1"/>
    <col min="15605" max="15605" width="18.140625" customWidth="1"/>
    <col min="15606" max="15606" width="10.5703125" bestFit="1" customWidth="1"/>
    <col min="15607" max="15607" width="18.28515625" bestFit="1" customWidth="1"/>
    <col min="15608" max="15608" width="17.42578125" customWidth="1"/>
    <col min="15609" max="15609" width="18.5703125" customWidth="1"/>
    <col min="15610" max="15610" width="16.5703125" bestFit="1" customWidth="1"/>
    <col min="15611" max="15611" width="19" customWidth="1"/>
    <col min="15612" max="15612" width="25.42578125" bestFit="1" customWidth="1"/>
    <col min="15613" max="15619" width="9.28515625" bestFit="1" customWidth="1"/>
    <col min="15620" max="15620" width="13.140625" customWidth="1"/>
    <col min="15844" max="15844" width="4.85546875" customWidth="1"/>
    <col min="15845" max="15845" width="21.85546875" customWidth="1"/>
    <col min="15846" max="15846" width="6.5703125" bestFit="1" customWidth="1"/>
    <col min="15847" max="15847" width="61.5703125" customWidth="1"/>
    <col min="15848" max="15850" width="18.28515625" bestFit="1" customWidth="1"/>
    <col min="15851" max="15851" width="18.5703125" bestFit="1" customWidth="1"/>
    <col min="15852" max="15852" width="16.7109375" bestFit="1" customWidth="1"/>
    <col min="15853" max="15853" width="18.42578125" bestFit="1" customWidth="1"/>
    <col min="15854" max="15854" width="16.7109375" bestFit="1" customWidth="1"/>
    <col min="15855" max="15855" width="18.42578125" customWidth="1"/>
    <col min="15856" max="15856" width="15" bestFit="1" customWidth="1"/>
    <col min="15857" max="15857" width="19.28515625" customWidth="1"/>
    <col min="15858" max="15858" width="10.7109375" bestFit="1" customWidth="1"/>
    <col min="15859" max="15859" width="18.85546875" customWidth="1"/>
    <col min="15860" max="15860" width="16.7109375" bestFit="1" customWidth="1"/>
    <col min="15861" max="15861" width="18.140625" customWidth="1"/>
    <col min="15862" max="15862" width="10.5703125" bestFit="1" customWidth="1"/>
    <col min="15863" max="15863" width="18.28515625" bestFit="1" customWidth="1"/>
    <col min="15864" max="15864" width="17.42578125" customWidth="1"/>
    <col min="15865" max="15865" width="18.5703125" customWidth="1"/>
    <col min="15866" max="15866" width="16.5703125" bestFit="1" customWidth="1"/>
    <col min="15867" max="15867" width="19" customWidth="1"/>
    <col min="15868" max="15868" width="25.42578125" bestFit="1" customWidth="1"/>
    <col min="15869" max="15875" width="9.28515625" bestFit="1" customWidth="1"/>
    <col min="15876" max="15876" width="13.140625" customWidth="1"/>
    <col min="16100" max="16100" width="4.85546875" customWidth="1"/>
    <col min="16101" max="16101" width="21.85546875" customWidth="1"/>
    <col min="16102" max="16102" width="6.5703125" bestFit="1" customWidth="1"/>
    <col min="16103" max="16103" width="61.5703125" customWidth="1"/>
    <col min="16104" max="16106" width="18.28515625" bestFit="1" customWidth="1"/>
    <col min="16107" max="16107" width="18.5703125" bestFit="1" customWidth="1"/>
    <col min="16108" max="16108" width="16.7109375" bestFit="1" customWidth="1"/>
    <col min="16109" max="16109" width="18.42578125" bestFit="1" customWidth="1"/>
    <col min="16110" max="16110" width="16.7109375" bestFit="1" customWidth="1"/>
    <col min="16111" max="16111" width="18.42578125" customWidth="1"/>
    <col min="16112" max="16112" width="15" bestFit="1" customWidth="1"/>
    <col min="16113" max="16113" width="19.28515625" customWidth="1"/>
    <col min="16114" max="16114" width="10.7109375" bestFit="1" customWidth="1"/>
    <col min="16115" max="16115" width="18.85546875" customWidth="1"/>
    <col min="16116" max="16116" width="16.7109375" bestFit="1" customWidth="1"/>
    <col min="16117" max="16117" width="18.140625" customWidth="1"/>
    <col min="16118" max="16118" width="10.5703125" bestFit="1" customWidth="1"/>
    <col min="16119" max="16119" width="18.28515625" bestFit="1" customWidth="1"/>
    <col min="16120" max="16120" width="17.42578125" customWidth="1"/>
    <col min="16121" max="16121" width="18.5703125" customWidth="1"/>
    <col min="16122" max="16122" width="16.5703125" bestFit="1" customWidth="1"/>
    <col min="16123" max="16123" width="19" customWidth="1"/>
    <col min="16124" max="16124" width="25.42578125" bestFit="1" customWidth="1"/>
    <col min="16125" max="16131" width="9.28515625" bestFit="1" customWidth="1"/>
    <col min="16132" max="16132" width="13.140625" customWidth="1"/>
  </cols>
  <sheetData>
    <row r="2" spans="1:8" ht="32.25" customHeight="1">
      <c r="D2" s="255" t="s">
        <v>0</v>
      </c>
      <c r="E2" s="255"/>
      <c r="F2" s="255"/>
      <c r="G2" s="255"/>
      <c r="H2" s="2"/>
    </row>
    <row r="3" spans="1:8" ht="34.9" customHeight="1">
      <c r="C3" s="2"/>
      <c r="D3" s="255" t="s">
        <v>44</v>
      </c>
      <c r="E3" s="255"/>
      <c r="F3" s="255"/>
      <c r="G3" s="255"/>
      <c r="H3" s="2"/>
    </row>
    <row r="4" spans="1:8" ht="34.9" customHeight="1">
      <c r="C4" s="2"/>
      <c r="D4" s="255" t="s">
        <v>45</v>
      </c>
      <c r="E4" s="255"/>
      <c r="F4" s="255"/>
      <c r="G4" s="255"/>
      <c r="H4" s="2"/>
    </row>
    <row r="5" spans="1:8" ht="40.15" customHeight="1">
      <c r="C5" s="2"/>
      <c r="D5" s="255" t="s">
        <v>45</v>
      </c>
      <c r="E5" s="255"/>
      <c r="F5" s="255"/>
      <c r="G5" s="255"/>
      <c r="H5" s="216"/>
    </row>
    <row r="6" spans="1:8" ht="24" customHeight="1">
      <c r="E6" s="3"/>
      <c r="F6" s="3"/>
      <c r="G6" s="10" t="s">
        <v>43</v>
      </c>
    </row>
    <row r="7" spans="1:8" ht="15" customHeight="1"/>
    <row r="8" spans="1:8" ht="37.9" customHeight="1">
      <c r="A8" s="266" t="s">
        <v>189</v>
      </c>
      <c r="B8" s="266"/>
      <c r="C8" s="266"/>
      <c r="D8" s="266"/>
      <c r="E8" s="266"/>
      <c r="F8" s="266"/>
      <c r="G8" s="266"/>
    </row>
    <row r="9" spans="1:8" ht="42.6" customHeight="1">
      <c r="A9" s="266" t="s">
        <v>55</v>
      </c>
      <c r="B9" s="266"/>
      <c r="C9" s="266"/>
      <c r="D9" s="266"/>
      <c r="E9" s="266"/>
      <c r="F9" s="266"/>
      <c r="G9" s="266"/>
    </row>
    <row r="10" spans="1:8" ht="20.25" customHeight="1">
      <c r="A10" s="219"/>
      <c r="B10" s="250" t="s">
        <v>47</v>
      </c>
      <c r="C10" s="250"/>
      <c r="D10" s="250"/>
      <c r="E10" s="250"/>
      <c r="F10" s="250"/>
      <c r="G10" s="250"/>
    </row>
    <row r="11" spans="1:8" ht="15.75" customHeight="1" thickBot="1"/>
    <row r="12" spans="1:8" ht="28.15" customHeight="1" thickBot="1">
      <c r="A12" s="258" t="s">
        <v>1</v>
      </c>
      <c r="B12" s="260" t="s">
        <v>31</v>
      </c>
      <c r="C12" s="262" t="s">
        <v>66</v>
      </c>
      <c r="D12" s="263"/>
      <c r="E12" s="263"/>
      <c r="F12" s="263"/>
      <c r="G12" s="264"/>
    </row>
    <row r="13" spans="1:8" ht="33" customHeight="1" thickBot="1">
      <c r="A13" s="259"/>
      <c r="B13" s="261"/>
      <c r="C13" s="11" t="s">
        <v>111</v>
      </c>
      <c r="D13" s="12" t="s">
        <v>112</v>
      </c>
      <c r="E13" s="12" t="s">
        <v>113</v>
      </c>
      <c r="F13" s="12" t="s">
        <v>135</v>
      </c>
      <c r="G13" s="6" t="s">
        <v>3</v>
      </c>
    </row>
    <row r="14" spans="1:8" ht="15.75" customHeight="1" thickBot="1">
      <c r="A14" s="7">
        <v>1</v>
      </c>
      <c r="B14" s="8" t="s">
        <v>7</v>
      </c>
      <c r="C14" s="39">
        <f>C15+C18+C21+C22</f>
        <v>50598.27575689448</v>
      </c>
      <c r="D14" s="40">
        <f>D15+D18+D21+D22</f>
        <v>42389.654272952343</v>
      </c>
      <c r="E14" s="40">
        <f>E15+E18+E21+E22</f>
        <v>31130.699999999968</v>
      </c>
      <c r="F14" s="40">
        <f>F15+F18+F21+F22</f>
        <v>17700</v>
      </c>
      <c r="G14" s="41">
        <f>SUM(C14:F14)</f>
        <v>141818.6300298468</v>
      </c>
      <c r="H14" s="58"/>
    </row>
    <row r="15" spans="1:8" outlineLevel="1">
      <c r="A15" s="13" t="s">
        <v>8</v>
      </c>
      <c r="B15" s="14" t="s">
        <v>61</v>
      </c>
      <c r="C15" s="24">
        <f>C16+C17</f>
        <v>24815.157571390799</v>
      </c>
      <c r="D15" s="81">
        <f>D16+D17</f>
        <v>10790.662317694199</v>
      </c>
      <c r="E15" s="83">
        <f>E16+E17</f>
        <v>4713.7832500758404</v>
      </c>
      <c r="F15" s="81">
        <f>F16+F17</f>
        <v>0</v>
      </c>
      <c r="G15" s="25">
        <f t="shared" ref="G15:G31" si="0">SUM(C15:F15)</f>
        <v>40319.603139160834</v>
      </c>
    </row>
    <row r="16" spans="1:8" outlineLevel="1">
      <c r="A16" s="15" t="s">
        <v>4</v>
      </c>
      <c r="B16" s="55" t="s">
        <v>33</v>
      </c>
      <c r="C16" s="26">
        <v>24815.157571390799</v>
      </c>
      <c r="D16" s="27">
        <v>10790.662317694199</v>
      </c>
      <c r="E16" s="70">
        <v>4713.7832500758404</v>
      </c>
      <c r="F16" s="27"/>
      <c r="G16" s="28">
        <f t="shared" si="0"/>
        <v>40319.603139160834</v>
      </c>
    </row>
    <row r="17" spans="1:8" outlineLevel="1">
      <c r="A17" s="15" t="s">
        <v>5</v>
      </c>
      <c r="B17" s="55" t="s">
        <v>62</v>
      </c>
      <c r="C17" s="29"/>
      <c r="D17" s="27"/>
      <c r="E17" s="70"/>
      <c r="F17" s="27"/>
      <c r="G17" s="28">
        <f t="shared" si="0"/>
        <v>0</v>
      </c>
    </row>
    <row r="18" spans="1:8" outlineLevel="1">
      <c r="A18" s="15" t="s">
        <v>9</v>
      </c>
      <c r="B18" s="16" t="s">
        <v>63</v>
      </c>
      <c r="C18" s="26">
        <f>C19+C20</f>
        <v>18064.737137841799</v>
      </c>
      <c r="D18" s="27">
        <f>D19+D20</f>
        <v>25132.773506841699</v>
      </c>
      <c r="E18" s="70">
        <f>E19+E20</f>
        <v>21668.165902466499</v>
      </c>
      <c r="F18" s="27">
        <f>F19+F20</f>
        <v>15000</v>
      </c>
      <c r="G18" s="28">
        <f t="shared" si="0"/>
        <v>79865.676547149997</v>
      </c>
    </row>
    <row r="19" spans="1:8" outlineLevel="1">
      <c r="A19" s="15" t="s">
        <v>11</v>
      </c>
      <c r="B19" s="55" t="s">
        <v>64</v>
      </c>
      <c r="C19" s="26">
        <v>18064.737137841799</v>
      </c>
      <c r="D19" s="27">
        <v>25132.773506841699</v>
      </c>
      <c r="E19" s="70">
        <v>21668.165902466499</v>
      </c>
      <c r="F19" s="27">
        <v>15000</v>
      </c>
      <c r="G19" s="28">
        <f t="shared" si="0"/>
        <v>79865.676547149997</v>
      </c>
    </row>
    <row r="20" spans="1:8" outlineLevel="1">
      <c r="A20" s="15" t="s">
        <v>12</v>
      </c>
      <c r="B20" s="56" t="s">
        <v>247</v>
      </c>
      <c r="C20" s="29"/>
      <c r="D20" s="27"/>
      <c r="E20" s="70"/>
      <c r="F20" s="27"/>
      <c r="G20" s="28">
        <f t="shared" si="0"/>
        <v>0</v>
      </c>
    </row>
    <row r="21" spans="1:8" outlineLevel="1">
      <c r="A21" s="15" t="s">
        <v>13</v>
      </c>
      <c r="B21" s="16" t="s">
        <v>10</v>
      </c>
      <c r="C21" s="29">
        <f>Потребность!G74-Потребность!F74</f>
        <v>7718.3810476618819</v>
      </c>
      <c r="D21" s="27">
        <f>Потребность!K74-Потребность!J74</f>
        <v>6466.2184484164463</v>
      </c>
      <c r="E21" s="70">
        <f>Потребность!O74-Потребность!N74</f>
        <v>4748.750847457628</v>
      </c>
      <c r="F21" s="27">
        <f>Потребность!S74-Потребность!R74</f>
        <v>2700</v>
      </c>
      <c r="G21" s="28">
        <f t="shared" si="0"/>
        <v>21633.350343535956</v>
      </c>
    </row>
    <row r="22" spans="1:8" ht="19.5" outlineLevel="1" thickBot="1">
      <c r="A22" s="17" t="s">
        <v>14</v>
      </c>
      <c r="B22" s="18" t="s">
        <v>156</v>
      </c>
      <c r="C22" s="29"/>
      <c r="D22" s="27"/>
      <c r="E22" s="70"/>
      <c r="F22" s="82"/>
      <c r="G22" s="28">
        <f t="shared" si="0"/>
        <v>0</v>
      </c>
    </row>
    <row r="23" spans="1:8" ht="19.5" customHeight="1" thickBot="1">
      <c r="A23" s="7" t="s">
        <v>6</v>
      </c>
      <c r="B23" s="21" t="s">
        <v>15</v>
      </c>
      <c r="C23" s="30">
        <f>SUM(C24:C30)</f>
        <v>0</v>
      </c>
      <c r="D23" s="31">
        <f>SUM(D24:D30)</f>
        <v>0</v>
      </c>
      <c r="E23" s="32">
        <f>SUM(E24:E30)</f>
        <v>0</v>
      </c>
      <c r="F23" s="31">
        <f>SUM(F24:F30)</f>
        <v>0</v>
      </c>
      <c r="G23" s="32">
        <f t="shared" si="0"/>
        <v>0</v>
      </c>
    </row>
    <row r="24" spans="1:8" outlineLevel="1">
      <c r="A24" s="13" t="s">
        <v>23</v>
      </c>
      <c r="B24" s="14" t="s">
        <v>16</v>
      </c>
      <c r="C24" s="33"/>
      <c r="D24" s="34"/>
      <c r="E24" s="35"/>
      <c r="F24" s="34"/>
      <c r="G24" s="35">
        <f t="shared" si="0"/>
        <v>0</v>
      </c>
    </row>
    <row r="25" spans="1:8" outlineLevel="1">
      <c r="A25" s="15" t="s">
        <v>24</v>
      </c>
      <c r="B25" s="16" t="s">
        <v>17</v>
      </c>
      <c r="C25" s="29"/>
      <c r="D25" s="27"/>
      <c r="E25" s="28"/>
      <c r="F25" s="27"/>
      <c r="G25" s="28">
        <f t="shared" si="0"/>
        <v>0</v>
      </c>
    </row>
    <row r="26" spans="1:8" outlineLevel="1">
      <c r="A26" s="13" t="s">
        <v>25</v>
      </c>
      <c r="B26" s="16" t="s">
        <v>18</v>
      </c>
      <c r="C26" s="29"/>
      <c r="D26" s="27"/>
      <c r="E26" s="28"/>
      <c r="F26" s="27"/>
      <c r="G26" s="28">
        <f t="shared" si="0"/>
        <v>0</v>
      </c>
    </row>
    <row r="27" spans="1:8" outlineLevel="1">
      <c r="A27" s="15" t="s">
        <v>26</v>
      </c>
      <c r="B27" s="16" t="s">
        <v>19</v>
      </c>
      <c r="C27" s="29"/>
      <c r="D27" s="27"/>
      <c r="E27" s="28"/>
      <c r="F27" s="27"/>
      <c r="G27" s="28">
        <f t="shared" si="0"/>
        <v>0</v>
      </c>
    </row>
    <row r="28" spans="1:8" outlineLevel="1">
      <c r="A28" s="13" t="s">
        <v>27</v>
      </c>
      <c r="B28" s="16" t="s">
        <v>20</v>
      </c>
      <c r="C28" s="36"/>
      <c r="D28" s="37"/>
      <c r="E28" s="28"/>
      <c r="F28" s="27"/>
      <c r="G28" s="28">
        <f t="shared" si="0"/>
        <v>0</v>
      </c>
    </row>
    <row r="29" spans="1:8" outlineLevel="1">
      <c r="A29" s="15" t="s">
        <v>28</v>
      </c>
      <c r="B29" s="18" t="s">
        <v>21</v>
      </c>
      <c r="C29" s="36"/>
      <c r="D29" s="37"/>
      <c r="E29" s="28"/>
      <c r="F29" s="27"/>
      <c r="G29" s="38">
        <f t="shared" si="0"/>
        <v>0</v>
      </c>
    </row>
    <row r="30" spans="1:8" ht="19.5" outlineLevel="1" thickBot="1">
      <c r="A30" s="13" t="s">
        <v>29</v>
      </c>
      <c r="B30" s="18" t="s">
        <v>22</v>
      </c>
      <c r="C30" s="36"/>
      <c r="D30" s="82"/>
      <c r="E30" s="28"/>
      <c r="F30" s="27"/>
      <c r="G30" s="38">
        <f t="shared" si="0"/>
        <v>0</v>
      </c>
    </row>
    <row r="31" spans="1:8" ht="19.5" customHeight="1" thickBot="1">
      <c r="A31" s="7"/>
      <c r="B31" s="8" t="s">
        <v>30</v>
      </c>
      <c r="C31" s="30">
        <f>C14+C23</f>
        <v>50598.27575689448</v>
      </c>
      <c r="D31" s="31">
        <f>D14+D23</f>
        <v>42389.654272952343</v>
      </c>
      <c r="E31" s="31">
        <f>E14+E23</f>
        <v>31130.699999999968</v>
      </c>
      <c r="F31" s="31">
        <f>F14+F23</f>
        <v>17700</v>
      </c>
      <c r="G31" s="47">
        <f t="shared" si="0"/>
        <v>141818.6300298468</v>
      </c>
      <c r="H31" s="58"/>
    </row>
    <row r="33" spans="1:8">
      <c r="A33" s="10"/>
      <c r="B33" s="5"/>
    </row>
    <row r="34" spans="1:8">
      <c r="A34" s="10"/>
      <c r="B34" s="5"/>
    </row>
    <row r="35" spans="1:8">
      <c r="A35" s="10"/>
      <c r="B35" s="5"/>
      <c r="C35" s="257" t="s">
        <v>49</v>
      </c>
      <c r="D35" s="257"/>
      <c r="E35" s="265" t="s">
        <v>50</v>
      </c>
      <c r="F35" s="265"/>
      <c r="G35" s="265"/>
    </row>
    <row r="36" spans="1:8">
      <c r="A36" s="10"/>
      <c r="B36" s="5"/>
      <c r="C36" s="257" t="s">
        <v>52</v>
      </c>
      <c r="D36" s="257"/>
      <c r="E36" s="257" t="s">
        <v>53</v>
      </c>
      <c r="F36" s="257"/>
      <c r="G36" s="257"/>
    </row>
    <row r="37" spans="1:8">
      <c r="A37" s="23"/>
      <c r="B37"/>
      <c r="C37" s="257" t="s">
        <v>54</v>
      </c>
      <c r="D37" s="257"/>
    </row>
    <row r="38" spans="1:8">
      <c r="A38" s="23"/>
      <c r="B38"/>
    </row>
    <row r="39" spans="1:8">
      <c r="A39" s="10"/>
      <c r="B39" s="5"/>
      <c r="E39" s="19"/>
      <c r="F39" s="19"/>
    </row>
    <row r="40" spans="1:8">
      <c r="C40" s="84"/>
      <c r="D40" s="84"/>
      <c r="E40" s="84"/>
      <c r="F40" s="84"/>
      <c r="G40" s="84"/>
    </row>
    <row r="41" spans="1:8">
      <c r="C41" s="137"/>
      <c r="D41" s="137"/>
      <c r="E41" s="137"/>
      <c r="F41" s="137"/>
      <c r="G41" s="137"/>
    </row>
    <row r="42" spans="1:8">
      <c r="C42" s="137"/>
      <c r="D42" s="137"/>
      <c r="E42" s="137"/>
      <c r="F42" s="137"/>
      <c r="G42" s="137"/>
      <c r="H42" s="137"/>
    </row>
    <row r="43" spans="1:8">
      <c r="C43" s="137"/>
      <c r="D43" s="137"/>
      <c r="E43" s="137"/>
      <c r="F43" s="137"/>
      <c r="G43" s="137"/>
    </row>
    <row r="44" spans="1:8">
      <c r="C44" s="137"/>
      <c r="D44" s="137"/>
      <c r="E44" s="137"/>
      <c r="F44" s="137"/>
      <c r="G44" s="137"/>
    </row>
  </sheetData>
  <mergeCells count="15">
    <mergeCell ref="A9:G9"/>
    <mergeCell ref="D2:G2"/>
    <mergeCell ref="D3:G3"/>
    <mergeCell ref="D4:G4"/>
    <mergeCell ref="D5:G5"/>
    <mergeCell ref="A8:G8"/>
    <mergeCell ref="C36:D36"/>
    <mergeCell ref="E36:G36"/>
    <mergeCell ref="C37:D37"/>
    <mergeCell ref="B10:G10"/>
    <mergeCell ref="A12:A13"/>
    <mergeCell ref="B12:B13"/>
    <mergeCell ref="C12:G12"/>
    <mergeCell ref="C35:D35"/>
    <mergeCell ref="E35:G35"/>
  </mergeCells>
  <dataValidations count="1">
    <dataValidation type="textLength" operator="lessThanOrEqual" allowBlank="1" showInputMessage="1" showErrorMessage="1" errorTitle="Ошибка" error="Допускается ввод не более 900 символов!" sqref="HU14 RQ14 ABM14 ALI14 AVE14 BFA14 BOW14 BYS14 CIO14 CSK14 DCG14 DMC14 DVY14 EFU14 EPQ14 EZM14 FJI14 FTE14 GDA14 GMW14 GWS14 HGO14 HQK14 IAG14 IKC14 ITY14 JDU14 JNQ14 JXM14 KHI14 KRE14 LBA14 LKW14 LUS14 MEO14 MOK14 MYG14 NIC14 NRY14 OBU14 OLQ14 OVM14 PFI14 PPE14 PZA14 QIW14 QSS14 RCO14 RMK14 RWG14 SGC14 SPY14 SZU14 TJQ14 TTM14 UDI14 UNE14 UXA14 VGW14 VQS14 WAO14 WKK14 WUG14 HU65524 RQ65524 ABM65524 ALI65524 AVE65524 BFA65524 BOW65524 BYS65524 CIO65524 CSK65524 DCG65524 DMC65524 DVY65524 EFU65524 EPQ65524 EZM65524 FJI65524 FTE65524 GDA65524 GMW65524 GWS65524 HGO65524 HQK65524 IAG65524 IKC65524 ITY65524 JDU65524 JNQ65524 JXM65524 KHI65524 KRE65524 LBA65524 LKW65524 LUS65524 MEO65524 MOK65524 MYG65524 NIC65524 NRY65524 OBU65524 OLQ65524 OVM65524 PFI65524 PPE65524 PZA65524 QIW65524 QSS65524 RCO65524 RMK65524 RWG65524 SGC65524 SPY65524 SZU65524 TJQ65524 TTM65524 UDI65524 UNE65524 UXA65524 VGW65524 VQS65524 WAO65524 WKK65524 WUG65524 HU131060 RQ131060 ABM131060 ALI131060 AVE131060 BFA131060 BOW131060 BYS131060 CIO131060 CSK131060 DCG131060 DMC131060 DVY131060 EFU131060 EPQ131060 EZM131060 FJI131060 FTE131060 GDA131060 GMW131060 GWS131060 HGO131060 HQK131060 IAG131060 IKC131060 ITY131060 JDU131060 JNQ131060 JXM131060 KHI131060 KRE131060 LBA131060 LKW131060 LUS131060 MEO131060 MOK131060 MYG131060 NIC131060 NRY131060 OBU131060 OLQ131060 OVM131060 PFI131060 PPE131060 PZA131060 QIW131060 QSS131060 RCO131060 RMK131060 RWG131060 SGC131060 SPY131060 SZU131060 TJQ131060 TTM131060 UDI131060 UNE131060 UXA131060 VGW131060 VQS131060 WAO131060 WKK131060 WUG131060 HU196596 RQ196596 ABM196596 ALI196596 AVE196596 BFA196596 BOW196596 BYS196596 CIO196596 CSK196596 DCG196596 DMC196596 DVY196596 EFU196596 EPQ196596 EZM196596 FJI196596 FTE196596 GDA196596 GMW196596 GWS196596 HGO196596 HQK196596 IAG196596 IKC196596 ITY196596 JDU196596 JNQ196596 JXM196596 KHI196596 KRE196596 LBA196596 LKW196596 LUS196596 MEO196596 MOK196596 MYG196596 NIC196596 NRY196596 OBU196596 OLQ196596 OVM196596 PFI196596 PPE196596 PZA196596 QIW196596 QSS196596 RCO196596 RMK196596 RWG196596 SGC196596 SPY196596 SZU196596 TJQ196596 TTM196596 UDI196596 UNE196596 UXA196596 VGW196596 VQS196596 WAO196596 WKK196596 WUG196596 HU262132 RQ262132 ABM262132 ALI262132 AVE262132 BFA262132 BOW262132 BYS262132 CIO262132 CSK262132 DCG262132 DMC262132 DVY262132 EFU262132 EPQ262132 EZM262132 FJI262132 FTE262132 GDA262132 GMW262132 GWS262132 HGO262132 HQK262132 IAG262132 IKC262132 ITY262132 JDU262132 JNQ262132 JXM262132 KHI262132 KRE262132 LBA262132 LKW262132 LUS262132 MEO262132 MOK262132 MYG262132 NIC262132 NRY262132 OBU262132 OLQ262132 OVM262132 PFI262132 PPE262132 PZA262132 QIW262132 QSS262132 RCO262132 RMK262132 RWG262132 SGC262132 SPY262132 SZU262132 TJQ262132 TTM262132 UDI262132 UNE262132 UXA262132 VGW262132 VQS262132 WAO262132 WKK262132 WUG262132 HU327668 RQ327668 ABM327668 ALI327668 AVE327668 BFA327668 BOW327668 BYS327668 CIO327668 CSK327668 DCG327668 DMC327668 DVY327668 EFU327668 EPQ327668 EZM327668 FJI327668 FTE327668 GDA327668 GMW327668 GWS327668 HGO327668 HQK327668 IAG327668 IKC327668 ITY327668 JDU327668 JNQ327668 JXM327668 KHI327668 KRE327668 LBA327668 LKW327668 LUS327668 MEO327668 MOK327668 MYG327668 NIC327668 NRY327668 OBU327668 OLQ327668 OVM327668 PFI327668 PPE327668 PZA327668 QIW327668 QSS327668 RCO327668 RMK327668 RWG327668 SGC327668 SPY327668 SZU327668 TJQ327668 TTM327668 UDI327668 UNE327668 UXA327668 VGW327668 VQS327668 WAO327668 WKK327668 WUG327668 HU393204 RQ393204 ABM393204 ALI393204 AVE393204 BFA393204 BOW393204 BYS393204 CIO393204 CSK393204 DCG393204 DMC393204 DVY393204 EFU393204 EPQ393204 EZM393204 FJI393204 FTE393204 GDA393204 GMW393204 GWS393204 HGO393204 HQK393204 IAG393204 IKC393204 ITY393204 JDU393204 JNQ393204 JXM393204 KHI393204 KRE393204 LBA393204 LKW393204 LUS393204 MEO393204 MOK393204 MYG393204 NIC393204 NRY393204 OBU393204 OLQ393204 OVM393204 PFI393204 PPE393204 PZA393204 QIW393204 QSS393204 RCO393204 RMK393204 RWG393204 SGC393204 SPY393204 SZU393204 TJQ393204 TTM393204 UDI393204 UNE393204 UXA393204 VGW393204 VQS393204 WAO393204 WKK393204 WUG393204 HU458740 RQ458740 ABM458740 ALI458740 AVE458740 BFA458740 BOW458740 BYS458740 CIO458740 CSK458740 DCG458740 DMC458740 DVY458740 EFU458740 EPQ458740 EZM458740 FJI458740 FTE458740 GDA458740 GMW458740 GWS458740 HGO458740 HQK458740 IAG458740 IKC458740 ITY458740 JDU458740 JNQ458740 JXM458740 KHI458740 KRE458740 LBA458740 LKW458740 LUS458740 MEO458740 MOK458740 MYG458740 NIC458740 NRY458740 OBU458740 OLQ458740 OVM458740 PFI458740 PPE458740 PZA458740 QIW458740 QSS458740 RCO458740 RMK458740 RWG458740 SGC458740 SPY458740 SZU458740 TJQ458740 TTM458740 UDI458740 UNE458740 UXA458740 VGW458740 VQS458740 WAO458740 WKK458740 WUG458740 HU524276 RQ524276 ABM524276 ALI524276 AVE524276 BFA524276 BOW524276 BYS524276 CIO524276 CSK524276 DCG524276 DMC524276 DVY524276 EFU524276 EPQ524276 EZM524276 FJI524276 FTE524276 GDA524276 GMW524276 GWS524276 HGO524276 HQK524276 IAG524276 IKC524276 ITY524276 JDU524276 JNQ524276 JXM524276 KHI524276 KRE524276 LBA524276 LKW524276 LUS524276 MEO524276 MOK524276 MYG524276 NIC524276 NRY524276 OBU524276 OLQ524276 OVM524276 PFI524276 PPE524276 PZA524276 QIW524276 QSS524276 RCO524276 RMK524276 RWG524276 SGC524276 SPY524276 SZU524276 TJQ524276 TTM524276 UDI524276 UNE524276 UXA524276 VGW524276 VQS524276 WAO524276 WKK524276 WUG524276 HU589812 RQ589812 ABM589812 ALI589812 AVE589812 BFA589812 BOW589812 BYS589812 CIO589812 CSK589812 DCG589812 DMC589812 DVY589812 EFU589812 EPQ589812 EZM589812 FJI589812 FTE589812 GDA589812 GMW589812 GWS589812 HGO589812 HQK589812 IAG589812 IKC589812 ITY589812 JDU589812 JNQ589812 JXM589812 KHI589812 KRE589812 LBA589812 LKW589812 LUS589812 MEO589812 MOK589812 MYG589812 NIC589812 NRY589812 OBU589812 OLQ589812 OVM589812 PFI589812 PPE589812 PZA589812 QIW589812 QSS589812 RCO589812 RMK589812 RWG589812 SGC589812 SPY589812 SZU589812 TJQ589812 TTM589812 UDI589812 UNE589812 UXA589812 VGW589812 VQS589812 WAO589812 WKK589812 WUG589812 HU655348 RQ655348 ABM655348 ALI655348 AVE655348 BFA655348 BOW655348 BYS655348 CIO655348 CSK655348 DCG655348 DMC655348 DVY655348 EFU655348 EPQ655348 EZM655348 FJI655348 FTE655348 GDA655348 GMW655348 GWS655348 HGO655348 HQK655348 IAG655348 IKC655348 ITY655348 JDU655348 JNQ655348 JXM655348 KHI655348 KRE655348 LBA655348 LKW655348 LUS655348 MEO655348 MOK655348 MYG655348 NIC655348 NRY655348 OBU655348 OLQ655348 OVM655348 PFI655348 PPE655348 PZA655348 QIW655348 QSS655348 RCO655348 RMK655348 RWG655348 SGC655348 SPY655348 SZU655348 TJQ655348 TTM655348 UDI655348 UNE655348 UXA655348 VGW655348 VQS655348 WAO655348 WKK655348 WUG655348 HU720884 RQ720884 ABM720884 ALI720884 AVE720884 BFA720884 BOW720884 BYS720884 CIO720884 CSK720884 DCG720884 DMC720884 DVY720884 EFU720884 EPQ720884 EZM720884 FJI720884 FTE720884 GDA720884 GMW720884 GWS720884 HGO720884 HQK720884 IAG720884 IKC720884 ITY720884 JDU720884 JNQ720884 JXM720884 KHI720884 KRE720884 LBA720884 LKW720884 LUS720884 MEO720884 MOK720884 MYG720884 NIC720884 NRY720884 OBU720884 OLQ720884 OVM720884 PFI720884 PPE720884 PZA720884 QIW720884 QSS720884 RCO720884 RMK720884 RWG720884 SGC720884 SPY720884 SZU720884 TJQ720884 TTM720884 UDI720884 UNE720884 UXA720884 VGW720884 VQS720884 WAO720884 WKK720884 WUG720884 HU786420 RQ786420 ABM786420 ALI786420 AVE786420 BFA786420 BOW786420 BYS786420 CIO786420 CSK786420 DCG786420 DMC786420 DVY786420 EFU786420 EPQ786420 EZM786420 FJI786420 FTE786420 GDA786420 GMW786420 GWS786420 HGO786420 HQK786420 IAG786420 IKC786420 ITY786420 JDU786420 JNQ786420 JXM786420 KHI786420 KRE786420 LBA786420 LKW786420 LUS786420 MEO786420 MOK786420 MYG786420 NIC786420 NRY786420 OBU786420 OLQ786420 OVM786420 PFI786420 PPE786420 PZA786420 QIW786420 QSS786420 RCO786420 RMK786420 RWG786420 SGC786420 SPY786420 SZU786420 TJQ786420 TTM786420 UDI786420 UNE786420 UXA786420 VGW786420 VQS786420 WAO786420 WKK786420 WUG786420 HU851956 RQ851956 ABM851956 ALI851956 AVE851956 BFA851956 BOW851956 BYS851956 CIO851956 CSK851956 DCG851956 DMC851956 DVY851956 EFU851956 EPQ851956 EZM851956 FJI851956 FTE851956 GDA851956 GMW851956 GWS851956 HGO851956 HQK851956 IAG851956 IKC851956 ITY851956 JDU851956 JNQ851956 JXM851956 KHI851956 KRE851956 LBA851956 LKW851956 LUS851956 MEO851956 MOK851956 MYG851956 NIC851956 NRY851956 OBU851956 OLQ851956 OVM851956 PFI851956 PPE851956 PZA851956 QIW851956 QSS851956 RCO851956 RMK851956 RWG851956 SGC851956 SPY851956 SZU851956 TJQ851956 TTM851956 UDI851956 UNE851956 UXA851956 VGW851956 VQS851956 WAO851956 WKK851956 WUG851956 HU917492 RQ917492 ABM917492 ALI917492 AVE917492 BFA917492 BOW917492 BYS917492 CIO917492 CSK917492 DCG917492 DMC917492 DVY917492 EFU917492 EPQ917492 EZM917492 FJI917492 FTE917492 GDA917492 GMW917492 GWS917492 HGO917492 HQK917492 IAG917492 IKC917492 ITY917492 JDU917492 JNQ917492 JXM917492 KHI917492 KRE917492 LBA917492 LKW917492 LUS917492 MEO917492 MOK917492 MYG917492 NIC917492 NRY917492 OBU917492 OLQ917492 OVM917492 PFI917492 PPE917492 PZA917492 QIW917492 QSS917492 RCO917492 RMK917492 RWG917492 SGC917492 SPY917492 SZU917492 TJQ917492 TTM917492 UDI917492 UNE917492 UXA917492 VGW917492 VQS917492 WAO917492 WKK917492 WUG917492 HU983028 RQ983028 ABM983028 ALI983028 AVE983028 BFA983028 BOW983028 BYS983028 CIO983028 CSK983028 DCG983028 DMC983028 DVY983028 EFU983028 EPQ983028 EZM983028 FJI983028 FTE983028 GDA983028 GMW983028 GWS983028 HGO983028 HQK983028 IAG983028 IKC983028 ITY983028 JDU983028 JNQ983028 JXM983028 KHI983028 KRE983028 LBA983028 LKW983028 LUS983028 MEO983028 MOK983028 MYG983028 NIC983028 NRY983028 OBU983028 OLQ983028 OVM983028 PFI983028 PPE983028 PZA983028 QIW983028 QSS983028 RCO983028 RMK983028 RWG983028 SGC983028 SPY983028 SZU983028 TJQ983028 TTM983028 UDI983028 UNE983028 UXA983028 VGW983028 VQS983028 WAO983028 WKK983028 WUG983028 HU65541:HU65548 RQ65541:RQ65548 ABM65541:ABM65548 ALI65541:ALI65548 AVE65541:AVE65548 BFA65541:BFA65548 BOW65541:BOW65548 BYS65541:BYS65548 CIO65541:CIO65548 CSK65541:CSK65548 DCG65541:DCG65548 DMC65541:DMC65548 DVY65541:DVY65548 EFU65541:EFU65548 EPQ65541:EPQ65548 EZM65541:EZM65548 FJI65541:FJI65548 FTE65541:FTE65548 GDA65541:GDA65548 GMW65541:GMW65548 GWS65541:GWS65548 HGO65541:HGO65548 HQK65541:HQK65548 IAG65541:IAG65548 IKC65541:IKC65548 ITY65541:ITY65548 JDU65541:JDU65548 JNQ65541:JNQ65548 JXM65541:JXM65548 KHI65541:KHI65548 KRE65541:KRE65548 LBA65541:LBA65548 LKW65541:LKW65548 LUS65541:LUS65548 MEO65541:MEO65548 MOK65541:MOK65548 MYG65541:MYG65548 NIC65541:NIC65548 NRY65541:NRY65548 OBU65541:OBU65548 OLQ65541:OLQ65548 OVM65541:OVM65548 PFI65541:PFI65548 PPE65541:PPE65548 PZA65541:PZA65548 QIW65541:QIW65548 QSS65541:QSS65548 RCO65541:RCO65548 RMK65541:RMK65548 RWG65541:RWG65548 SGC65541:SGC65548 SPY65541:SPY65548 SZU65541:SZU65548 TJQ65541:TJQ65548 TTM65541:TTM65548 UDI65541:UDI65548 UNE65541:UNE65548 UXA65541:UXA65548 VGW65541:VGW65548 VQS65541:VQS65548 WAO65541:WAO65548 WKK65541:WKK65548 WUG65541:WUG65548 HU131077:HU131084 RQ131077:RQ131084 ABM131077:ABM131084 ALI131077:ALI131084 AVE131077:AVE131084 BFA131077:BFA131084 BOW131077:BOW131084 BYS131077:BYS131084 CIO131077:CIO131084 CSK131077:CSK131084 DCG131077:DCG131084 DMC131077:DMC131084 DVY131077:DVY131084 EFU131077:EFU131084 EPQ131077:EPQ131084 EZM131077:EZM131084 FJI131077:FJI131084 FTE131077:FTE131084 GDA131077:GDA131084 GMW131077:GMW131084 GWS131077:GWS131084 HGO131077:HGO131084 HQK131077:HQK131084 IAG131077:IAG131084 IKC131077:IKC131084 ITY131077:ITY131084 JDU131077:JDU131084 JNQ131077:JNQ131084 JXM131077:JXM131084 KHI131077:KHI131084 KRE131077:KRE131084 LBA131077:LBA131084 LKW131077:LKW131084 LUS131077:LUS131084 MEO131077:MEO131084 MOK131077:MOK131084 MYG131077:MYG131084 NIC131077:NIC131084 NRY131077:NRY131084 OBU131077:OBU131084 OLQ131077:OLQ131084 OVM131077:OVM131084 PFI131077:PFI131084 PPE131077:PPE131084 PZA131077:PZA131084 QIW131077:QIW131084 QSS131077:QSS131084 RCO131077:RCO131084 RMK131077:RMK131084 RWG131077:RWG131084 SGC131077:SGC131084 SPY131077:SPY131084 SZU131077:SZU131084 TJQ131077:TJQ131084 TTM131077:TTM131084 UDI131077:UDI131084 UNE131077:UNE131084 UXA131077:UXA131084 VGW131077:VGW131084 VQS131077:VQS131084 WAO131077:WAO131084 WKK131077:WKK131084 WUG131077:WUG131084 HU196613:HU196620 RQ196613:RQ196620 ABM196613:ABM196620 ALI196613:ALI196620 AVE196613:AVE196620 BFA196613:BFA196620 BOW196613:BOW196620 BYS196613:BYS196620 CIO196613:CIO196620 CSK196613:CSK196620 DCG196613:DCG196620 DMC196613:DMC196620 DVY196613:DVY196620 EFU196613:EFU196620 EPQ196613:EPQ196620 EZM196613:EZM196620 FJI196613:FJI196620 FTE196613:FTE196620 GDA196613:GDA196620 GMW196613:GMW196620 GWS196613:GWS196620 HGO196613:HGO196620 HQK196613:HQK196620 IAG196613:IAG196620 IKC196613:IKC196620 ITY196613:ITY196620 JDU196613:JDU196620 JNQ196613:JNQ196620 JXM196613:JXM196620 KHI196613:KHI196620 KRE196613:KRE196620 LBA196613:LBA196620 LKW196613:LKW196620 LUS196613:LUS196620 MEO196613:MEO196620 MOK196613:MOK196620 MYG196613:MYG196620 NIC196613:NIC196620 NRY196613:NRY196620 OBU196613:OBU196620 OLQ196613:OLQ196620 OVM196613:OVM196620 PFI196613:PFI196620 PPE196613:PPE196620 PZA196613:PZA196620 QIW196613:QIW196620 QSS196613:QSS196620 RCO196613:RCO196620 RMK196613:RMK196620 RWG196613:RWG196620 SGC196613:SGC196620 SPY196613:SPY196620 SZU196613:SZU196620 TJQ196613:TJQ196620 TTM196613:TTM196620 UDI196613:UDI196620 UNE196613:UNE196620 UXA196613:UXA196620 VGW196613:VGW196620 VQS196613:VQS196620 WAO196613:WAO196620 WKK196613:WKK196620 WUG196613:WUG196620 HU262149:HU262156 RQ262149:RQ262156 ABM262149:ABM262156 ALI262149:ALI262156 AVE262149:AVE262156 BFA262149:BFA262156 BOW262149:BOW262156 BYS262149:BYS262156 CIO262149:CIO262156 CSK262149:CSK262156 DCG262149:DCG262156 DMC262149:DMC262156 DVY262149:DVY262156 EFU262149:EFU262156 EPQ262149:EPQ262156 EZM262149:EZM262156 FJI262149:FJI262156 FTE262149:FTE262156 GDA262149:GDA262156 GMW262149:GMW262156 GWS262149:GWS262156 HGO262149:HGO262156 HQK262149:HQK262156 IAG262149:IAG262156 IKC262149:IKC262156 ITY262149:ITY262156 JDU262149:JDU262156 JNQ262149:JNQ262156 JXM262149:JXM262156 KHI262149:KHI262156 KRE262149:KRE262156 LBA262149:LBA262156 LKW262149:LKW262156 LUS262149:LUS262156 MEO262149:MEO262156 MOK262149:MOK262156 MYG262149:MYG262156 NIC262149:NIC262156 NRY262149:NRY262156 OBU262149:OBU262156 OLQ262149:OLQ262156 OVM262149:OVM262156 PFI262149:PFI262156 PPE262149:PPE262156 PZA262149:PZA262156 QIW262149:QIW262156 QSS262149:QSS262156 RCO262149:RCO262156 RMK262149:RMK262156 RWG262149:RWG262156 SGC262149:SGC262156 SPY262149:SPY262156 SZU262149:SZU262156 TJQ262149:TJQ262156 TTM262149:TTM262156 UDI262149:UDI262156 UNE262149:UNE262156 UXA262149:UXA262156 VGW262149:VGW262156 VQS262149:VQS262156 WAO262149:WAO262156 WKK262149:WKK262156 WUG262149:WUG262156 HU327685:HU327692 RQ327685:RQ327692 ABM327685:ABM327692 ALI327685:ALI327692 AVE327685:AVE327692 BFA327685:BFA327692 BOW327685:BOW327692 BYS327685:BYS327692 CIO327685:CIO327692 CSK327685:CSK327692 DCG327685:DCG327692 DMC327685:DMC327692 DVY327685:DVY327692 EFU327685:EFU327692 EPQ327685:EPQ327692 EZM327685:EZM327692 FJI327685:FJI327692 FTE327685:FTE327692 GDA327685:GDA327692 GMW327685:GMW327692 GWS327685:GWS327692 HGO327685:HGO327692 HQK327685:HQK327692 IAG327685:IAG327692 IKC327685:IKC327692 ITY327685:ITY327692 JDU327685:JDU327692 JNQ327685:JNQ327692 JXM327685:JXM327692 KHI327685:KHI327692 KRE327685:KRE327692 LBA327685:LBA327692 LKW327685:LKW327692 LUS327685:LUS327692 MEO327685:MEO327692 MOK327685:MOK327692 MYG327685:MYG327692 NIC327685:NIC327692 NRY327685:NRY327692 OBU327685:OBU327692 OLQ327685:OLQ327692 OVM327685:OVM327692 PFI327685:PFI327692 PPE327685:PPE327692 PZA327685:PZA327692 QIW327685:QIW327692 QSS327685:QSS327692 RCO327685:RCO327692 RMK327685:RMK327692 RWG327685:RWG327692 SGC327685:SGC327692 SPY327685:SPY327692 SZU327685:SZU327692 TJQ327685:TJQ327692 TTM327685:TTM327692 UDI327685:UDI327692 UNE327685:UNE327692 UXA327685:UXA327692 VGW327685:VGW327692 VQS327685:VQS327692 WAO327685:WAO327692 WKK327685:WKK327692 WUG327685:WUG327692 HU393221:HU393228 RQ393221:RQ393228 ABM393221:ABM393228 ALI393221:ALI393228 AVE393221:AVE393228 BFA393221:BFA393228 BOW393221:BOW393228 BYS393221:BYS393228 CIO393221:CIO393228 CSK393221:CSK393228 DCG393221:DCG393228 DMC393221:DMC393228 DVY393221:DVY393228 EFU393221:EFU393228 EPQ393221:EPQ393228 EZM393221:EZM393228 FJI393221:FJI393228 FTE393221:FTE393228 GDA393221:GDA393228 GMW393221:GMW393228 GWS393221:GWS393228 HGO393221:HGO393228 HQK393221:HQK393228 IAG393221:IAG393228 IKC393221:IKC393228 ITY393221:ITY393228 JDU393221:JDU393228 JNQ393221:JNQ393228 JXM393221:JXM393228 KHI393221:KHI393228 KRE393221:KRE393228 LBA393221:LBA393228 LKW393221:LKW393228 LUS393221:LUS393228 MEO393221:MEO393228 MOK393221:MOK393228 MYG393221:MYG393228 NIC393221:NIC393228 NRY393221:NRY393228 OBU393221:OBU393228 OLQ393221:OLQ393228 OVM393221:OVM393228 PFI393221:PFI393228 PPE393221:PPE393228 PZA393221:PZA393228 QIW393221:QIW393228 QSS393221:QSS393228 RCO393221:RCO393228 RMK393221:RMK393228 RWG393221:RWG393228 SGC393221:SGC393228 SPY393221:SPY393228 SZU393221:SZU393228 TJQ393221:TJQ393228 TTM393221:TTM393228 UDI393221:UDI393228 UNE393221:UNE393228 UXA393221:UXA393228 VGW393221:VGW393228 VQS393221:VQS393228 WAO393221:WAO393228 WKK393221:WKK393228 WUG393221:WUG393228 HU458757:HU458764 RQ458757:RQ458764 ABM458757:ABM458764 ALI458757:ALI458764 AVE458757:AVE458764 BFA458757:BFA458764 BOW458757:BOW458764 BYS458757:BYS458764 CIO458757:CIO458764 CSK458757:CSK458764 DCG458757:DCG458764 DMC458757:DMC458764 DVY458757:DVY458764 EFU458757:EFU458764 EPQ458757:EPQ458764 EZM458757:EZM458764 FJI458757:FJI458764 FTE458757:FTE458764 GDA458757:GDA458764 GMW458757:GMW458764 GWS458757:GWS458764 HGO458757:HGO458764 HQK458757:HQK458764 IAG458757:IAG458764 IKC458757:IKC458764 ITY458757:ITY458764 JDU458757:JDU458764 JNQ458757:JNQ458764 JXM458757:JXM458764 KHI458757:KHI458764 KRE458757:KRE458764 LBA458757:LBA458764 LKW458757:LKW458764 LUS458757:LUS458764 MEO458757:MEO458764 MOK458757:MOK458764 MYG458757:MYG458764 NIC458757:NIC458764 NRY458757:NRY458764 OBU458757:OBU458764 OLQ458757:OLQ458764 OVM458757:OVM458764 PFI458757:PFI458764 PPE458757:PPE458764 PZA458757:PZA458764 QIW458757:QIW458764 QSS458757:QSS458764 RCO458757:RCO458764 RMK458757:RMK458764 RWG458757:RWG458764 SGC458757:SGC458764 SPY458757:SPY458764 SZU458757:SZU458764 TJQ458757:TJQ458764 TTM458757:TTM458764 UDI458757:UDI458764 UNE458757:UNE458764 UXA458757:UXA458764 VGW458757:VGW458764 VQS458757:VQS458764 WAO458757:WAO458764 WKK458757:WKK458764 WUG458757:WUG458764 HU524293:HU524300 RQ524293:RQ524300 ABM524293:ABM524300 ALI524293:ALI524300 AVE524293:AVE524300 BFA524293:BFA524300 BOW524293:BOW524300 BYS524293:BYS524300 CIO524293:CIO524300 CSK524293:CSK524300 DCG524293:DCG524300 DMC524293:DMC524300 DVY524293:DVY524300 EFU524293:EFU524300 EPQ524293:EPQ524300 EZM524293:EZM524300 FJI524293:FJI524300 FTE524293:FTE524300 GDA524293:GDA524300 GMW524293:GMW524300 GWS524293:GWS524300 HGO524293:HGO524300 HQK524293:HQK524300 IAG524293:IAG524300 IKC524293:IKC524300 ITY524293:ITY524300 JDU524293:JDU524300 JNQ524293:JNQ524300 JXM524293:JXM524300 KHI524293:KHI524300 KRE524293:KRE524300 LBA524293:LBA524300 LKW524293:LKW524300 LUS524293:LUS524300 MEO524293:MEO524300 MOK524293:MOK524300 MYG524293:MYG524300 NIC524293:NIC524300 NRY524293:NRY524300 OBU524293:OBU524300 OLQ524293:OLQ524300 OVM524293:OVM524300 PFI524293:PFI524300 PPE524293:PPE524300 PZA524293:PZA524300 QIW524293:QIW524300 QSS524293:QSS524300 RCO524293:RCO524300 RMK524293:RMK524300 RWG524293:RWG524300 SGC524293:SGC524300 SPY524293:SPY524300 SZU524293:SZU524300 TJQ524293:TJQ524300 TTM524293:TTM524300 UDI524293:UDI524300 UNE524293:UNE524300 UXA524293:UXA524300 VGW524293:VGW524300 VQS524293:VQS524300 WAO524293:WAO524300 WKK524293:WKK524300 WUG524293:WUG524300 HU589829:HU589836 RQ589829:RQ589836 ABM589829:ABM589836 ALI589829:ALI589836 AVE589829:AVE589836 BFA589829:BFA589836 BOW589829:BOW589836 BYS589829:BYS589836 CIO589829:CIO589836 CSK589829:CSK589836 DCG589829:DCG589836 DMC589829:DMC589836 DVY589829:DVY589836 EFU589829:EFU589836 EPQ589829:EPQ589836 EZM589829:EZM589836 FJI589829:FJI589836 FTE589829:FTE589836 GDA589829:GDA589836 GMW589829:GMW589836 GWS589829:GWS589836 HGO589829:HGO589836 HQK589829:HQK589836 IAG589829:IAG589836 IKC589829:IKC589836 ITY589829:ITY589836 JDU589829:JDU589836 JNQ589829:JNQ589836 JXM589829:JXM589836 KHI589829:KHI589836 KRE589829:KRE589836 LBA589829:LBA589836 LKW589829:LKW589836 LUS589829:LUS589836 MEO589829:MEO589836 MOK589829:MOK589836 MYG589829:MYG589836 NIC589829:NIC589836 NRY589829:NRY589836 OBU589829:OBU589836 OLQ589829:OLQ589836 OVM589829:OVM589836 PFI589829:PFI589836 PPE589829:PPE589836 PZA589829:PZA589836 QIW589829:QIW589836 QSS589829:QSS589836 RCO589829:RCO589836 RMK589829:RMK589836 RWG589829:RWG589836 SGC589829:SGC589836 SPY589829:SPY589836 SZU589829:SZU589836 TJQ589829:TJQ589836 TTM589829:TTM589836 UDI589829:UDI589836 UNE589829:UNE589836 UXA589829:UXA589836 VGW589829:VGW589836 VQS589829:VQS589836 WAO589829:WAO589836 WKK589829:WKK589836 WUG589829:WUG589836 HU655365:HU655372 RQ655365:RQ655372 ABM655365:ABM655372 ALI655365:ALI655372 AVE655365:AVE655372 BFA655365:BFA655372 BOW655365:BOW655372 BYS655365:BYS655372 CIO655365:CIO655372 CSK655365:CSK655372 DCG655365:DCG655372 DMC655365:DMC655372 DVY655365:DVY655372 EFU655365:EFU655372 EPQ655365:EPQ655372 EZM655365:EZM655372 FJI655365:FJI655372 FTE655365:FTE655372 GDA655365:GDA655372 GMW655365:GMW655372 GWS655365:GWS655372 HGO655365:HGO655372 HQK655365:HQK655372 IAG655365:IAG655372 IKC655365:IKC655372 ITY655365:ITY655372 JDU655365:JDU655372 JNQ655365:JNQ655372 JXM655365:JXM655372 KHI655365:KHI655372 KRE655365:KRE655372 LBA655365:LBA655372 LKW655365:LKW655372 LUS655365:LUS655372 MEO655365:MEO655372 MOK655365:MOK655372 MYG655365:MYG655372 NIC655365:NIC655372 NRY655365:NRY655372 OBU655365:OBU655372 OLQ655365:OLQ655372 OVM655365:OVM655372 PFI655365:PFI655372 PPE655365:PPE655372 PZA655365:PZA655372 QIW655365:QIW655372 QSS655365:QSS655372 RCO655365:RCO655372 RMK655365:RMK655372 RWG655365:RWG655372 SGC655365:SGC655372 SPY655365:SPY655372 SZU655365:SZU655372 TJQ655365:TJQ655372 TTM655365:TTM655372 UDI655365:UDI655372 UNE655365:UNE655372 UXA655365:UXA655372 VGW655365:VGW655372 VQS655365:VQS655372 WAO655365:WAO655372 WKK655365:WKK655372 WUG655365:WUG655372 HU720901:HU720908 RQ720901:RQ720908 ABM720901:ABM720908 ALI720901:ALI720908 AVE720901:AVE720908 BFA720901:BFA720908 BOW720901:BOW720908 BYS720901:BYS720908 CIO720901:CIO720908 CSK720901:CSK720908 DCG720901:DCG720908 DMC720901:DMC720908 DVY720901:DVY720908 EFU720901:EFU720908 EPQ720901:EPQ720908 EZM720901:EZM720908 FJI720901:FJI720908 FTE720901:FTE720908 GDA720901:GDA720908 GMW720901:GMW720908 GWS720901:GWS720908 HGO720901:HGO720908 HQK720901:HQK720908 IAG720901:IAG720908 IKC720901:IKC720908 ITY720901:ITY720908 JDU720901:JDU720908 JNQ720901:JNQ720908 JXM720901:JXM720908 KHI720901:KHI720908 KRE720901:KRE720908 LBA720901:LBA720908 LKW720901:LKW720908 LUS720901:LUS720908 MEO720901:MEO720908 MOK720901:MOK720908 MYG720901:MYG720908 NIC720901:NIC720908 NRY720901:NRY720908 OBU720901:OBU720908 OLQ720901:OLQ720908 OVM720901:OVM720908 PFI720901:PFI720908 PPE720901:PPE720908 PZA720901:PZA720908 QIW720901:QIW720908 QSS720901:QSS720908 RCO720901:RCO720908 RMK720901:RMK720908 RWG720901:RWG720908 SGC720901:SGC720908 SPY720901:SPY720908 SZU720901:SZU720908 TJQ720901:TJQ720908 TTM720901:TTM720908 UDI720901:UDI720908 UNE720901:UNE720908 UXA720901:UXA720908 VGW720901:VGW720908 VQS720901:VQS720908 WAO720901:WAO720908 WKK720901:WKK720908 WUG720901:WUG720908 HU786437:HU786444 RQ786437:RQ786444 ABM786437:ABM786444 ALI786437:ALI786444 AVE786437:AVE786444 BFA786437:BFA786444 BOW786437:BOW786444 BYS786437:BYS786444 CIO786437:CIO786444 CSK786437:CSK786444 DCG786437:DCG786444 DMC786437:DMC786444 DVY786437:DVY786444 EFU786437:EFU786444 EPQ786437:EPQ786444 EZM786437:EZM786444 FJI786437:FJI786444 FTE786437:FTE786444 GDA786437:GDA786444 GMW786437:GMW786444 GWS786437:GWS786444 HGO786437:HGO786444 HQK786437:HQK786444 IAG786437:IAG786444 IKC786437:IKC786444 ITY786437:ITY786444 JDU786437:JDU786444 JNQ786437:JNQ786444 JXM786437:JXM786444 KHI786437:KHI786444 KRE786437:KRE786444 LBA786437:LBA786444 LKW786437:LKW786444 LUS786437:LUS786444 MEO786437:MEO786444 MOK786437:MOK786444 MYG786437:MYG786444 NIC786437:NIC786444 NRY786437:NRY786444 OBU786437:OBU786444 OLQ786437:OLQ786444 OVM786437:OVM786444 PFI786437:PFI786444 PPE786437:PPE786444 PZA786437:PZA786444 QIW786437:QIW786444 QSS786437:QSS786444 RCO786437:RCO786444 RMK786437:RMK786444 RWG786437:RWG786444 SGC786437:SGC786444 SPY786437:SPY786444 SZU786437:SZU786444 TJQ786437:TJQ786444 TTM786437:TTM786444 UDI786437:UDI786444 UNE786437:UNE786444 UXA786437:UXA786444 VGW786437:VGW786444 VQS786437:VQS786444 WAO786437:WAO786444 WKK786437:WKK786444 WUG786437:WUG786444 HU851973:HU851980 RQ851973:RQ851980 ABM851973:ABM851980 ALI851973:ALI851980 AVE851973:AVE851980 BFA851973:BFA851980 BOW851973:BOW851980 BYS851973:BYS851980 CIO851973:CIO851980 CSK851973:CSK851980 DCG851973:DCG851980 DMC851973:DMC851980 DVY851973:DVY851980 EFU851973:EFU851980 EPQ851973:EPQ851980 EZM851973:EZM851980 FJI851973:FJI851980 FTE851973:FTE851980 GDA851973:GDA851980 GMW851973:GMW851980 GWS851973:GWS851980 HGO851973:HGO851980 HQK851973:HQK851980 IAG851973:IAG851980 IKC851973:IKC851980 ITY851973:ITY851980 JDU851973:JDU851980 JNQ851973:JNQ851980 JXM851973:JXM851980 KHI851973:KHI851980 KRE851973:KRE851980 LBA851973:LBA851980 LKW851973:LKW851980 LUS851973:LUS851980 MEO851973:MEO851980 MOK851973:MOK851980 MYG851973:MYG851980 NIC851973:NIC851980 NRY851973:NRY851980 OBU851973:OBU851980 OLQ851973:OLQ851980 OVM851973:OVM851980 PFI851973:PFI851980 PPE851973:PPE851980 PZA851973:PZA851980 QIW851973:QIW851980 QSS851973:QSS851980 RCO851973:RCO851980 RMK851973:RMK851980 RWG851973:RWG851980 SGC851973:SGC851980 SPY851973:SPY851980 SZU851973:SZU851980 TJQ851973:TJQ851980 TTM851973:TTM851980 UDI851973:UDI851980 UNE851973:UNE851980 UXA851973:UXA851980 VGW851973:VGW851980 VQS851973:VQS851980 WAO851973:WAO851980 WKK851973:WKK851980 WUG851973:WUG851980 HU917509:HU917516 RQ917509:RQ917516 ABM917509:ABM917516 ALI917509:ALI917516 AVE917509:AVE917516 BFA917509:BFA917516 BOW917509:BOW917516 BYS917509:BYS917516 CIO917509:CIO917516 CSK917509:CSK917516 DCG917509:DCG917516 DMC917509:DMC917516 DVY917509:DVY917516 EFU917509:EFU917516 EPQ917509:EPQ917516 EZM917509:EZM917516 FJI917509:FJI917516 FTE917509:FTE917516 GDA917509:GDA917516 GMW917509:GMW917516 GWS917509:GWS917516 HGO917509:HGO917516 HQK917509:HQK917516 IAG917509:IAG917516 IKC917509:IKC917516 ITY917509:ITY917516 JDU917509:JDU917516 JNQ917509:JNQ917516 JXM917509:JXM917516 KHI917509:KHI917516 KRE917509:KRE917516 LBA917509:LBA917516 LKW917509:LKW917516 LUS917509:LUS917516 MEO917509:MEO917516 MOK917509:MOK917516 MYG917509:MYG917516 NIC917509:NIC917516 NRY917509:NRY917516 OBU917509:OBU917516 OLQ917509:OLQ917516 OVM917509:OVM917516 PFI917509:PFI917516 PPE917509:PPE917516 PZA917509:PZA917516 QIW917509:QIW917516 QSS917509:QSS917516 RCO917509:RCO917516 RMK917509:RMK917516 RWG917509:RWG917516 SGC917509:SGC917516 SPY917509:SPY917516 SZU917509:SZU917516 TJQ917509:TJQ917516 TTM917509:TTM917516 UDI917509:UDI917516 UNE917509:UNE917516 UXA917509:UXA917516 VGW917509:VGW917516 VQS917509:VQS917516 WAO917509:WAO917516 WKK917509:WKK917516 WUG917509:WUG917516 HU983045:HU983052 RQ983045:RQ983052 ABM983045:ABM983052 ALI983045:ALI983052 AVE983045:AVE983052 BFA983045:BFA983052 BOW983045:BOW983052 BYS983045:BYS983052 CIO983045:CIO983052 CSK983045:CSK983052 DCG983045:DCG983052 DMC983045:DMC983052 DVY983045:DVY983052 EFU983045:EFU983052 EPQ983045:EPQ983052 EZM983045:EZM983052 FJI983045:FJI983052 FTE983045:FTE983052 GDA983045:GDA983052 GMW983045:GMW983052 GWS983045:GWS983052 HGO983045:HGO983052 HQK983045:HQK983052 IAG983045:IAG983052 IKC983045:IKC983052 ITY983045:ITY983052 JDU983045:JDU983052 JNQ983045:JNQ983052 JXM983045:JXM983052 KHI983045:KHI983052 KRE983045:KRE983052 LBA983045:LBA983052 LKW983045:LKW983052 LUS983045:LUS983052 MEO983045:MEO983052 MOK983045:MOK983052 MYG983045:MYG983052 NIC983045:NIC983052 NRY983045:NRY983052 OBU983045:OBU983052 OLQ983045:OLQ983052 OVM983045:OVM983052 PFI983045:PFI983052 PPE983045:PPE983052 PZA983045:PZA983052 QIW983045:QIW983052 QSS983045:QSS983052 RCO983045:RCO983052 RMK983045:RMK983052 RWG983045:RWG983052 SGC983045:SGC983052 SPY983045:SPY983052 SZU983045:SZU983052 TJQ983045:TJQ983052 TTM983045:TTM983052 UDI983045:UDI983052 UNE983045:UNE983052 UXA983045:UXA983052 VGW983045:VGW983052 VQS983045:VQS983052 WAO983045:WAO983052 WKK983045:WKK983052 WUG983045:WUG983052 B65525:B65540 HW65525:HW65540 RS65525:RS65540 ABO65525:ABO65540 ALK65525:ALK65540 AVG65525:AVG65540 BFC65525:BFC65540 BOY65525:BOY65540 BYU65525:BYU65540 CIQ65525:CIQ65540 CSM65525:CSM65540 DCI65525:DCI65540 DME65525:DME65540 DWA65525:DWA65540 EFW65525:EFW65540 EPS65525:EPS65540 EZO65525:EZO65540 FJK65525:FJK65540 FTG65525:FTG65540 GDC65525:GDC65540 GMY65525:GMY65540 GWU65525:GWU65540 HGQ65525:HGQ65540 HQM65525:HQM65540 IAI65525:IAI65540 IKE65525:IKE65540 IUA65525:IUA65540 JDW65525:JDW65540 JNS65525:JNS65540 JXO65525:JXO65540 KHK65525:KHK65540 KRG65525:KRG65540 LBC65525:LBC65540 LKY65525:LKY65540 LUU65525:LUU65540 MEQ65525:MEQ65540 MOM65525:MOM65540 MYI65525:MYI65540 NIE65525:NIE65540 NSA65525:NSA65540 OBW65525:OBW65540 OLS65525:OLS65540 OVO65525:OVO65540 PFK65525:PFK65540 PPG65525:PPG65540 PZC65525:PZC65540 QIY65525:QIY65540 QSU65525:QSU65540 RCQ65525:RCQ65540 RMM65525:RMM65540 RWI65525:RWI65540 SGE65525:SGE65540 SQA65525:SQA65540 SZW65525:SZW65540 TJS65525:TJS65540 TTO65525:TTO65540 UDK65525:UDK65540 UNG65525:UNG65540 UXC65525:UXC65540 VGY65525:VGY65540 VQU65525:VQU65540 WAQ65525:WAQ65540 WKM65525:WKM65540 WUI65525:WUI65540 B131061:B131076 HW131061:HW131076 RS131061:RS131076 ABO131061:ABO131076 ALK131061:ALK131076 AVG131061:AVG131076 BFC131061:BFC131076 BOY131061:BOY131076 BYU131061:BYU131076 CIQ131061:CIQ131076 CSM131061:CSM131076 DCI131061:DCI131076 DME131061:DME131076 DWA131061:DWA131076 EFW131061:EFW131076 EPS131061:EPS131076 EZO131061:EZO131076 FJK131061:FJK131076 FTG131061:FTG131076 GDC131061:GDC131076 GMY131061:GMY131076 GWU131061:GWU131076 HGQ131061:HGQ131076 HQM131061:HQM131076 IAI131061:IAI131076 IKE131061:IKE131076 IUA131061:IUA131076 JDW131061:JDW131076 JNS131061:JNS131076 JXO131061:JXO131076 KHK131061:KHK131076 KRG131061:KRG131076 LBC131061:LBC131076 LKY131061:LKY131076 LUU131061:LUU131076 MEQ131061:MEQ131076 MOM131061:MOM131076 MYI131061:MYI131076 NIE131061:NIE131076 NSA131061:NSA131076 OBW131061:OBW131076 OLS131061:OLS131076 OVO131061:OVO131076 PFK131061:PFK131076 PPG131061:PPG131076 PZC131061:PZC131076 QIY131061:QIY131076 QSU131061:QSU131076 RCQ131061:RCQ131076 RMM131061:RMM131076 RWI131061:RWI131076 SGE131061:SGE131076 SQA131061:SQA131076 SZW131061:SZW131076 TJS131061:TJS131076 TTO131061:TTO131076 UDK131061:UDK131076 UNG131061:UNG131076 UXC131061:UXC131076 VGY131061:VGY131076 VQU131061:VQU131076 WAQ131061:WAQ131076 WKM131061:WKM131076 WUI131061:WUI131076 B196597:B196612 HW196597:HW196612 RS196597:RS196612 ABO196597:ABO196612 ALK196597:ALK196612 AVG196597:AVG196612 BFC196597:BFC196612 BOY196597:BOY196612 BYU196597:BYU196612 CIQ196597:CIQ196612 CSM196597:CSM196612 DCI196597:DCI196612 DME196597:DME196612 DWA196597:DWA196612 EFW196597:EFW196612 EPS196597:EPS196612 EZO196597:EZO196612 FJK196597:FJK196612 FTG196597:FTG196612 GDC196597:GDC196612 GMY196597:GMY196612 GWU196597:GWU196612 HGQ196597:HGQ196612 HQM196597:HQM196612 IAI196597:IAI196612 IKE196597:IKE196612 IUA196597:IUA196612 JDW196597:JDW196612 JNS196597:JNS196612 JXO196597:JXO196612 KHK196597:KHK196612 KRG196597:KRG196612 LBC196597:LBC196612 LKY196597:LKY196612 LUU196597:LUU196612 MEQ196597:MEQ196612 MOM196597:MOM196612 MYI196597:MYI196612 NIE196597:NIE196612 NSA196597:NSA196612 OBW196597:OBW196612 OLS196597:OLS196612 OVO196597:OVO196612 PFK196597:PFK196612 PPG196597:PPG196612 PZC196597:PZC196612 QIY196597:QIY196612 QSU196597:QSU196612 RCQ196597:RCQ196612 RMM196597:RMM196612 RWI196597:RWI196612 SGE196597:SGE196612 SQA196597:SQA196612 SZW196597:SZW196612 TJS196597:TJS196612 TTO196597:TTO196612 UDK196597:UDK196612 UNG196597:UNG196612 UXC196597:UXC196612 VGY196597:VGY196612 VQU196597:VQU196612 WAQ196597:WAQ196612 WKM196597:WKM196612 WUI196597:WUI196612 B262133:B262148 HW262133:HW262148 RS262133:RS262148 ABO262133:ABO262148 ALK262133:ALK262148 AVG262133:AVG262148 BFC262133:BFC262148 BOY262133:BOY262148 BYU262133:BYU262148 CIQ262133:CIQ262148 CSM262133:CSM262148 DCI262133:DCI262148 DME262133:DME262148 DWA262133:DWA262148 EFW262133:EFW262148 EPS262133:EPS262148 EZO262133:EZO262148 FJK262133:FJK262148 FTG262133:FTG262148 GDC262133:GDC262148 GMY262133:GMY262148 GWU262133:GWU262148 HGQ262133:HGQ262148 HQM262133:HQM262148 IAI262133:IAI262148 IKE262133:IKE262148 IUA262133:IUA262148 JDW262133:JDW262148 JNS262133:JNS262148 JXO262133:JXO262148 KHK262133:KHK262148 KRG262133:KRG262148 LBC262133:LBC262148 LKY262133:LKY262148 LUU262133:LUU262148 MEQ262133:MEQ262148 MOM262133:MOM262148 MYI262133:MYI262148 NIE262133:NIE262148 NSA262133:NSA262148 OBW262133:OBW262148 OLS262133:OLS262148 OVO262133:OVO262148 PFK262133:PFK262148 PPG262133:PPG262148 PZC262133:PZC262148 QIY262133:QIY262148 QSU262133:QSU262148 RCQ262133:RCQ262148 RMM262133:RMM262148 RWI262133:RWI262148 SGE262133:SGE262148 SQA262133:SQA262148 SZW262133:SZW262148 TJS262133:TJS262148 TTO262133:TTO262148 UDK262133:UDK262148 UNG262133:UNG262148 UXC262133:UXC262148 VGY262133:VGY262148 VQU262133:VQU262148 WAQ262133:WAQ262148 WKM262133:WKM262148 WUI262133:WUI262148 B327669:B327684 HW327669:HW327684 RS327669:RS327684 ABO327669:ABO327684 ALK327669:ALK327684 AVG327669:AVG327684 BFC327669:BFC327684 BOY327669:BOY327684 BYU327669:BYU327684 CIQ327669:CIQ327684 CSM327669:CSM327684 DCI327669:DCI327684 DME327669:DME327684 DWA327669:DWA327684 EFW327669:EFW327684 EPS327669:EPS327684 EZO327669:EZO327684 FJK327669:FJK327684 FTG327669:FTG327684 GDC327669:GDC327684 GMY327669:GMY327684 GWU327669:GWU327684 HGQ327669:HGQ327684 HQM327669:HQM327684 IAI327669:IAI327684 IKE327669:IKE327684 IUA327669:IUA327684 JDW327669:JDW327684 JNS327669:JNS327684 JXO327669:JXO327684 KHK327669:KHK327684 KRG327669:KRG327684 LBC327669:LBC327684 LKY327669:LKY327684 LUU327669:LUU327684 MEQ327669:MEQ327684 MOM327669:MOM327684 MYI327669:MYI327684 NIE327669:NIE327684 NSA327669:NSA327684 OBW327669:OBW327684 OLS327669:OLS327684 OVO327669:OVO327684 PFK327669:PFK327684 PPG327669:PPG327684 PZC327669:PZC327684 QIY327669:QIY327684 QSU327669:QSU327684 RCQ327669:RCQ327684 RMM327669:RMM327684 RWI327669:RWI327684 SGE327669:SGE327684 SQA327669:SQA327684 SZW327669:SZW327684 TJS327669:TJS327684 TTO327669:TTO327684 UDK327669:UDK327684 UNG327669:UNG327684 UXC327669:UXC327684 VGY327669:VGY327684 VQU327669:VQU327684 WAQ327669:WAQ327684 WKM327669:WKM327684 WUI327669:WUI327684 B393205:B393220 HW393205:HW393220 RS393205:RS393220 ABO393205:ABO393220 ALK393205:ALK393220 AVG393205:AVG393220 BFC393205:BFC393220 BOY393205:BOY393220 BYU393205:BYU393220 CIQ393205:CIQ393220 CSM393205:CSM393220 DCI393205:DCI393220 DME393205:DME393220 DWA393205:DWA393220 EFW393205:EFW393220 EPS393205:EPS393220 EZO393205:EZO393220 FJK393205:FJK393220 FTG393205:FTG393220 GDC393205:GDC393220 GMY393205:GMY393220 GWU393205:GWU393220 HGQ393205:HGQ393220 HQM393205:HQM393220 IAI393205:IAI393220 IKE393205:IKE393220 IUA393205:IUA393220 JDW393205:JDW393220 JNS393205:JNS393220 JXO393205:JXO393220 KHK393205:KHK393220 KRG393205:KRG393220 LBC393205:LBC393220 LKY393205:LKY393220 LUU393205:LUU393220 MEQ393205:MEQ393220 MOM393205:MOM393220 MYI393205:MYI393220 NIE393205:NIE393220 NSA393205:NSA393220 OBW393205:OBW393220 OLS393205:OLS393220 OVO393205:OVO393220 PFK393205:PFK393220 PPG393205:PPG393220 PZC393205:PZC393220 QIY393205:QIY393220 QSU393205:QSU393220 RCQ393205:RCQ393220 RMM393205:RMM393220 RWI393205:RWI393220 SGE393205:SGE393220 SQA393205:SQA393220 SZW393205:SZW393220 TJS393205:TJS393220 TTO393205:TTO393220 UDK393205:UDK393220 UNG393205:UNG393220 UXC393205:UXC393220 VGY393205:VGY393220 VQU393205:VQU393220 WAQ393205:WAQ393220 WKM393205:WKM393220 WUI393205:WUI393220 B458741:B458756 HW458741:HW458756 RS458741:RS458756 ABO458741:ABO458756 ALK458741:ALK458756 AVG458741:AVG458756 BFC458741:BFC458756 BOY458741:BOY458756 BYU458741:BYU458756 CIQ458741:CIQ458756 CSM458741:CSM458756 DCI458741:DCI458756 DME458741:DME458756 DWA458741:DWA458756 EFW458741:EFW458756 EPS458741:EPS458756 EZO458741:EZO458756 FJK458741:FJK458756 FTG458741:FTG458756 GDC458741:GDC458756 GMY458741:GMY458756 GWU458741:GWU458756 HGQ458741:HGQ458756 HQM458741:HQM458756 IAI458741:IAI458756 IKE458741:IKE458756 IUA458741:IUA458756 JDW458741:JDW458756 JNS458741:JNS458756 JXO458741:JXO458756 KHK458741:KHK458756 KRG458741:KRG458756 LBC458741:LBC458756 LKY458741:LKY458756 LUU458741:LUU458756 MEQ458741:MEQ458756 MOM458741:MOM458756 MYI458741:MYI458756 NIE458741:NIE458756 NSA458741:NSA458756 OBW458741:OBW458756 OLS458741:OLS458756 OVO458741:OVO458756 PFK458741:PFK458756 PPG458741:PPG458756 PZC458741:PZC458756 QIY458741:QIY458756 QSU458741:QSU458756 RCQ458741:RCQ458756 RMM458741:RMM458756 RWI458741:RWI458756 SGE458741:SGE458756 SQA458741:SQA458756 SZW458741:SZW458756 TJS458741:TJS458756 TTO458741:TTO458756 UDK458741:UDK458756 UNG458741:UNG458756 UXC458741:UXC458756 VGY458741:VGY458756 VQU458741:VQU458756 WAQ458741:WAQ458756 WKM458741:WKM458756 WUI458741:WUI458756 B524277:B524292 HW524277:HW524292 RS524277:RS524292 ABO524277:ABO524292 ALK524277:ALK524292 AVG524277:AVG524292 BFC524277:BFC524292 BOY524277:BOY524292 BYU524277:BYU524292 CIQ524277:CIQ524292 CSM524277:CSM524292 DCI524277:DCI524292 DME524277:DME524292 DWA524277:DWA524292 EFW524277:EFW524292 EPS524277:EPS524292 EZO524277:EZO524292 FJK524277:FJK524292 FTG524277:FTG524292 GDC524277:GDC524292 GMY524277:GMY524292 GWU524277:GWU524292 HGQ524277:HGQ524292 HQM524277:HQM524292 IAI524277:IAI524292 IKE524277:IKE524292 IUA524277:IUA524292 JDW524277:JDW524292 JNS524277:JNS524292 JXO524277:JXO524292 KHK524277:KHK524292 KRG524277:KRG524292 LBC524277:LBC524292 LKY524277:LKY524292 LUU524277:LUU524292 MEQ524277:MEQ524292 MOM524277:MOM524292 MYI524277:MYI524292 NIE524277:NIE524292 NSA524277:NSA524292 OBW524277:OBW524292 OLS524277:OLS524292 OVO524277:OVO524292 PFK524277:PFK524292 PPG524277:PPG524292 PZC524277:PZC524292 QIY524277:QIY524292 QSU524277:QSU524292 RCQ524277:RCQ524292 RMM524277:RMM524292 RWI524277:RWI524292 SGE524277:SGE524292 SQA524277:SQA524292 SZW524277:SZW524292 TJS524277:TJS524292 TTO524277:TTO524292 UDK524277:UDK524292 UNG524277:UNG524292 UXC524277:UXC524292 VGY524277:VGY524292 VQU524277:VQU524292 WAQ524277:WAQ524292 WKM524277:WKM524292 WUI524277:WUI524292 B589813:B589828 HW589813:HW589828 RS589813:RS589828 ABO589813:ABO589828 ALK589813:ALK589828 AVG589813:AVG589828 BFC589813:BFC589828 BOY589813:BOY589828 BYU589813:BYU589828 CIQ589813:CIQ589828 CSM589813:CSM589828 DCI589813:DCI589828 DME589813:DME589828 DWA589813:DWA589828 EFW589813:EFW589828 EPS589813:EPS589828 EZO589813:EZO589828 FJK589813:FJK589828 FTG589813:FTG589828 GDC589813:GDC589828 GMY589813:GMY589828 GWU589813:GWU589828 HGQ589813:HGQ589828 HQM589813:HQM589828 IAI589813:IAI589828 IKE589813:IKE589828 IUA589813:IUA589828 JDW589813:JDW589828 JNS589813:JNS589828 JXO589813:JXO589828 KHK589813:KHK589828 KRG589813:KRG589828 LBC589813:LBC589828 LKY589813:LKY589828 LUU589813:LUU589828 MEQ589813:MEQ589828 MOM589813:MOM589828 MYI589813:MYI589828 NIE589813:NIE589828 NSA589813:NSA589828 OBW589813:OBW589828 OLS589813:OLS589828 OVO589813:OVO589828 PFK589813:PFK589828 PPG589813:PPG589828 PZC589813:PZC589828 QIY589813:QIY589828 QSU589813:QSU589828 RCQ589813:RCQ589828 RMM589813:RMM589828 RWI589813:RWI589828 SGE589813:SGE589828 SQA589813:SQA589828 SZW589813:SZW589828 TJS589813:TJS589828 TTO589813:TTO589828 UDK589813:UDK589828 UNG589813:UNG589828 UXC589813:UXC589828 VGY589813:VGY589828 VQU589813:VQU589828 WAQ589813:WAQ589828 WKM589813:WKM589828 WUI589813:WUI589828 B655349:B655364 HW655349:HW655364 RS655349:RS655364 ABO655349:ABO655364 ALK655349:ALK655364 AVG655349:AVG655364 BFC655349:BFC655364 BOY655349:BOY655364 BYU655349:BYU655364 CIQ655349:CIQ655364 CSM655349:CSM655364 DCI655349:DCI655364 DME655349:DME655364 DWA655349:DWA655364 EFW655349:EFW655364 EPS655349:EPS655364 EZO655349:EZO655364 FJK655349:FJK655364 FTG655349:FTG655364 GDC655349:GDC655364 GMY655349:GMY655364 GWU655349:GWU655364 HGQ655349:HGQ655364 HQM655349:HQM655364 IAI655349:IAI655364 IKE655349:IKE655364 IUA655349:IUA655364 JDW655349:JDW655364 JNS655349:JNS655364 JXO655349:JXO655364 KHK655349:KHK655364 KRG655349:KRG655364 LBC655349:LBC655364 LKY655349:LKY655364 LUU655349:LUU655364 MEQ655349:MEQ655364 MOM655349:MOM655364 MYI655349:MYI655364 NIE655349:NIE655364 NSA655349:NSA655364 OBW655349:OBW655364 OLS655349:OLS655364 OVO655349:OVO655364 PFK655349:PFK655364 PPG655349:PPG655364 PZC655349:PZC655364 QIY655349:QIY655364 QSU655349:QSU655364 RCQ655349:RCQ655364 RMM655349:RMM655364 RWI655349:RWI655364 SGE655349:SGE655364 SQA655349:SQA655364 SZW655349:SZW655364 TJS655349:TJS655364 TTO655349:TTO655364 UDK655349:UDK655364 UNG655349:UNG655364 UXC655349:UXC655364 VGY655349:VGY655364 VQU655349:VQU655364 WAQ655349:WAQ655364 WKM655349:WKM655364 WUI655349:WUI655364 B720885:B720900 HW720885:HW720900 RS720885:RS720900 ABO720885:ABO720900 ALK720885:ALK720900 AVG720885:AVG720900 BFC720885:BFC720900 BOY720885:BOY720900 BYU720885:BYU720900 CIQ720885:CIQ720900 CSM720885:CSM720900 DCI720885:DCI720900 DME720885:DME720900 DWA720885:DWA720900 EFW720885:EFW720900 EPS720885:EPS720900 EZO720885:EZO720900 FJK720885:FJK720900 FTG720885:FTG720900 GDC720885:GDC720900 GMY720885:GMY720900 GWU720885:GWU720900 HGQ720885:HGQ720900 HQM720885:HQM720900 IAI720885:IAI720900 IKE720885:IKE720900 IUA720885:IUA720900 JDW720885:JDW720900 JNS720885:JNS720900 JXO720885:JXO720900 KHK720885:KHK720900 KRG720885:KRG720900 LBC720885:LBC720900 LKY720885:LKY720900 LUU720885:LUU720900 MEQ720885:MEQ720900 MOM720885:MOM720900 MYI720885:MYI720900 NIE720885:NIE720900 NSA720885:NSA720900 OBW720885:OBW720900 OLS720885:OLS720900 OVO720885:OVO720900 PFK720885:PFK720900 PPG720885:PPG720900 PZC720885:PZC720900 QIY720885:QIY720900 QSU720885:QSU720900 RCQ720885:RCQ720900 RMM720885:RMM720900 RWI720885:RWI720900 SGE720885:SGE720900 SQA720885:SQA720900 SZW720885:SZW720900 TJS720885:TJS720900 TTO720885:TTO720900 UDK720885:UDK720900 UNG720885:UNG720900 UXC720885:UXC720900 VGY720885:VGY720900 VQU720885:VQU720900 WAQ720885:WAQ720900 WKM720885:WKM720900 WUI720885:WUI720900 B786421:B786436 HW786421:HW786436 RS786421:RS786436 ABO786421:ABO786436 ALK786421:ALK786436 AVG786421:AVG786436 BFC786421:BFC786436 BOY786421:BOY786436 BYU786421:BYU786436 CIQ786421:CIQ786436 CSM786421:CSM786436 DCI786421:DCI786436 DME786421:DME786436 DWA786421:DWA786436 EFW786421:EFW786436 EPS786421:EPS786436 EZO786421:EZO786436 FJK786421:FJK786436 FTG786421:FTG786436 GDC786421:GDC786436 GMY786421:GMY786436 GWU786421:GWU786436 HGQ786421:HGQ786436 HQM786421:HQM786436 IAI786421:IAI786436 IKE786421:IKE786436 IUA786421:IUA786436 JDW786421:JDW786436 JNS786421:JNS786436 JXO786421:JXO786436 KHK786421:KHK786436 KRG786421:KRG786436 LBC786421:LBC786436 LKY786421:LKY786436 LUU786421:LUU786436 MEQ786421:MEQ786436 MOM786421:MOM786436 MYI786421:MYI786436 NIE786421:NIE786436 NSA786421:NSA786436 OBW786421:OBW786436 OLS786421:OLS786436 OVO786421:OVO786436 PFK786421:PFK786436 PPG786421:PPG786436 PZC786421:PZC786436 QIY786421:QIY786436 QSU786421:QSU786436 RCQ786421:RCQ786436 RMM786421:RMM786436 RWI786421:RWI786436 SGE786421:SGE786436 SQA786421:SQA786436 SZW786421:SZW786436 TJS786421:TJS786436 TTO786421:TTO786436 UDK786421:UDK786436 UNG786421:UNG786436 UXC786421:UXC786436 VGY786421:VGY786436 VQU786421:VQU786436 WAQ786421:WAQ786436 WKM786421:WKM786436 WUI786421:WUI786436 B851957:B851972 HW851957:HW851972 RS851957:RS851972 ABO851957:ABO851972 ALK851957:ALK851972 AVG851957:AVG851972 BFC851957:BFC851972 BOY851957:BOY851972 BYU851957:BYU851972 CIQ851957:CIQ851972 CSM851957:CSM851972 DCI851957:DCI851972 DME851957:DME851972 DWA851957:DWA851972 EFW851957:EFW851972 EPS851957:EPS851972 EZO851957:EZO851972 FJK851957:FJK851972 FTG851957:FTG851972 GDC851957:GDC851972 GMY851957:GMY851972 GWU851957:GWU851972 HGQ851957:HGQ851972 HQM851957:HQM851972 IAI851957:IAI851972 IKE851957:IKE851972 IUA851957:IUA851972 JDW851957:JDW851972 JNS851957:JNS851972 JXO851957:JXO851972 KHK851957:KHK851972 KRG851957:KRG851972 LBC851957:LBC851972 LKY851957:LKY851972 LUU851957:LUU851972 MEQ851957:MEQ851972 MOM851957:MOM851972 MYI851957:MYI851972 NIE851957:NIE851972 NSA851957:NSA851972 OBW851957:OBW851972 OLS851957:OLS851972 OVO851957:OVO851972 PFK851957:PFK851972 PPG851957:PPG851972 PZC851957:PZC851972 QIY851957:QIY851972 QSU851957:QSU851972 RCQ851957:RCQ851972 RMM851957:RMM851972 RWI851957:RWI851972 SGE851957:SGE851972 SQA851957:SQA851972 SZW851957:SZW851972 TJS851957:TJS851972 TTO851957:TTO851972 UDK851957:UDK851972 UNG851957:UNG851972 UXC851957:UXC851972 VGY851957:VGY851972 VQU851957:VQU851972 WAQ851957:WAQ851972 WKM851957:WKM851972 WUI851957:WUI851972 B917493:B917508 HW917493:HW917508 RS917493:RS917508 ABO917493:ABO917508 ALK917493:ALK917508 AVG917493:AVG917508 BFC917493:BFC917508 BOY917493:BOY917508 BYU917493:BYU917508 CIQ917493:CIQ917508 CSM917493:CSM917508 DCI917493:DCI917508 DME917493:DME917508 DWA917493:DWA917508 EFW917493:EFW917508 EPS917493:EPS917508 EZO917493:EZO917508 FJK917493:FJK917508 FTG917493:FTG917508 GDC917493:GDC917508 GMY917493:GMY917508 GWU917493:GWU917508 HGQ917493:HGQ917508 HQM917493:HQM917508 IAI917493:IAI917508 IKE917493:IKE917508 IUA917493:IUA917508 JDW917493:JDW917508 JNS917493:JNS917508 JXO917493:JXO917508 KHK917493:KHK917508 KRG917493:KRG917508 LBC917493:LBC917508 LKY917493:LKY917508 LUU917493:LUU917508 MEQ917493:MEQ917508 MOM917493:MOM917508 MYI917493:MYI917508 NIE917493:NIE917508 NSA917493:NSA917508 OBW917493:OBW917508 OLS917493:OLS917508 OVO917493:OVO917508 PFK917493:PFK917508 PPG917493:PPG917508 PZC917493:PZC917508 QIY917493:QIY917508 QSU917493:QSU917508 RCQ917493:RCQ917508 RMM917493:RMM917508 RWI917493:RWI917508 SGE917493:SGE917508 SQA917493:SQA917508 SZW917493:SZW917508 TJS917493:TJS917508 TTO917493:TTO917508 UDK917493:UDK917508 UNG917493:UNG917508 UXC917493:UXC917508 VGY917493:VGY917508 VQU917493:VQU917508 WAQ917493:WAQ917508 WKM917493:WKM917508 WUI917493:WUI917508 B983029:B983044 HW983029:HW983044 RS983029:RS983044 ABO983029:ABO983044 ALK983029:ALK983044 AVG983029:AVG983044 BFC983029:BFC983044 BOY983029:BOY983044 BYU983029:BYU983044 CIQ983029:CIQ983044 CSM983029:CSM983044 DCI983029:DCI983044 DME983029:DME983044 DWA983029:DWA983044 EFW983029:EFW983044 EPS983029:EPS983044 EZO983029:EZO983044 FJK983029:FJK983044 FTG983029:FTG983044 GDC983029:GDC983044 GMY983029:GMY983044 GWU983029:GWU983044 HGQ983029:HGQ983044 HQM983029:HQM983044 IAI983029:IAI983044 IKE983029:IKE983044 IUA983029:IUA983044 JDW983029:JDW983044 JNS983029:JNS983044 JXO983029:JXO983044 KHK983029:KHK983044 KRG983029:KRG983044 LBC983029:LBC983044 LKY983029:LKY983044 LUU983029:LUU983044 MEQ983029:MEQ983044 MOM983029:MOM983044 MYI983029:MYI983044 NIE983029:NIE983044 NSA983029:NSA983044 OBW983029:OBW983044 OLS983029:OLS983044 OVO983029:OVO983044 PFK983029:PFK983044 PPG983029:PPG983044 PZC983029:PZC983044 QIY983029:QIY983044 QSU983029:QSU983044 RCQ983029:RCQ983044 RMM983029:RMM983044 RWI983029:RWI983044 SGE983029:SGE983044 SQA983029:SQA983044 SZW983029:SZW983044 TJS983029:TJS983044 TTO983029:TTO983044 UDK983029:UDK983044 UNG983029:UNG983044 UXC983029:UXC983044 VGY983029:VGY983044 VQU983029:VQU983044 WAQ983029:WAQ983044 WKM983029:WKM983044 WUI983029:WUI983044 HX65526:IQ65540 RT65526:SM65540 ABP65526:ACI65540 ALL65526:AME65540 AVH65526:AWA65540 BFD65526:BFW65540 BOZ65526:BPS65540 BYV65526:BZO65540 CIR65526:CJK65540 CSN65526:CTG65540 DCJ65526:DDC65540 DMF65526:DMY65540 DWB65526:DWU65540 EFX65526:EGQ65540 EPT65526:EQM65540 EZP65526:FAI65540 FJL65526:FKE65540 FTH65526:FUA65540 GDD65526:GDW65540 GMZ65526:GNS65540 GWV65526:GXO65540 HGR65526:HHK65540 HQN65526:HRG65540 IAJ65526:IBC65540 IKF65526:IKY65540 IUB65526:IUU65540 JDX65526:JEQ65540 JNT65526:JOM65540 JXP65526:JYI65540 KHL65526:KIE65540 KRH65526:KSA65540 LBD65526:LBW65540 LKZ65526:LLS65540 LUV65526:LVO65540 MER65526:MFK65540 MON65526:MPG65540 MYJ65526:MZC65540 NIF65526:NIY65540 NSB65526:NSU65540 OBX65526:OCQ65540 OLT65526:OMM65540 OVP65526:OWI65540 PFL65526:PGE65540 PPH65526:PQA65540 PZD65526:PZW65540 QIZ65526:QJS65540 QSV65526:QTO65540 RCR65526:RDK65540 RMN65526:RNG65540 RWJ65526:RXC65540 SGF65526:SGY65540 SQB65526:SQU65540 SZX65526:TAQ65540 TJT65526:TKM65540 TTP65526:TUI65540 UDL65526:UEE65540 UNH65526:UOA65540 UXD65526:UXW65540 VGZ65526:VHS65540 VQV65526:VRO65540 WAR65526:WBK65540 WKN65526:WLG65540 WUJ65526:WVC65540 HX131062:IQ131076 RT131062:SM131076 ABP131062:ACI131076 ALL131062:AME131076 AVH131062:AWA131076 BFD131062:BFW131076 BOZ131062:BPS131076 BYV131062:BZO131076 CIR131062:CJK131076 CSN131062:CTG131076 DCJ131062:DDC131076 DMF131062:DMY131076 DWB131062:DWU131076 EFX131062:EGQ131076 EPT131062:EQM131076 EZP131062:FAI131076 FJL131062:FKE131076 FTH131062:FUA131076 GDD131062:GDW131076 GMZ131062:GNS131076 GWV131062:GXO131076 HGR131062:HHK131076 HQN131062:HRG131076 IAJ131062:IBC131076 IKF131062:IKY131076 IUB131062:IUU131076 JDX131062:JEQ131076 JNT131062:JOM131076 JXP131062:JYI131076 KHL131062:KIE131076 KRH131062:KSA131076 LBD131062:LBW131076 LKZ131062:LLS131076 LUV131062:LVO131076 MER131062:MFK131076 MON131062:MPG131076 MYJ131062:MZC131076 NIF131062:NIY131076 NSB131062:NSU131076 OBX131062:OCQ131076 OLT131062:OMM131076 OVP131062:OWI131076 PFL131062:PGE131076 PPH131062:PQA131076 PZD131062:PZW131076 QIZ131062:QJS131076 QSV131062:QTO131076 RCR131062:RDK131076 RMN131062:RNG131076 RWJ131062:RXC131076 SGF131062:SGY131076 SQB131062:SQU131076 SZX131062:TAQ131076 TJT131062:TKM131076 TTP131062:TUI131076 UDL131062:UEE131076 UNH131062:UOA131076 UXD131062:UXW131076 VGZ131062:VHS131076 VQV131062:VRO131076 WAR131062:WBK131076 WKN131062:WLG131076 WUJ131062:WVC131076 HX196598:IQ196612 RT196598:SM196612 ABP196598:ACI196612 ALL196598:AME196612 AVH196598:AWA196612 BFD196598:BFW196612 BOZ196598:BPS196612 BYV196598:BZO196612 CIR196598:CJK196612 CSN196598:CTG196612 DCJ196598:DDC196612 DMF196598:DMY196612 DWB196598:DWU196612 EFX196598:EGQ196612 EPT196598:EQM196612 EZP196598:FAI196612 FJL196598:FKE196612 FTH196598:FUA196612 GDD196598:GDW196612 GMZ196598:GNS196612 GWV196598:GXO196612 HGR196598:HHK196612 HQN196598:HRG196612 IAJ196598:IBC196612 IKF196598:IKY196612 IUB196598:IUU196612 JDX196598:JEQ196612 JNT196598:JOM196612 JXP196598:JYI196612 KHL196598:KIE196612 KRH196598:KSA196612 LBD196598:LBW196612 LKZ196598:LLS196612 LUV196598:LVO196612 MER196598:MFK196612 MON196598:MPG196612 MYJ196598:MZC196612 NIF196598:NIY196612 NSB196598:NSU196612 OBX196598:OCQ196612 OLT196598:OMM196612 OVP196598:OWI196612 PFL196598:PGE196612 PPH196598:PQA196612 PZD196598:PZW196612 QIZ196598:QJS196612 QSV196598:QTO196612 RCR196598:RDK196612 RMN196598:RNG196612 RWJ196598:RXC196612 SGF196598:SGY196612 SQB196598:SQU196612 SZX196598:TAQ196612 TJT196598:TKM196612 TTP196598:TUI196612 UDL196598:UEE196612 UNH196598:UOA196612 UXD196598:UXW196612 VGZ196598:VHS196612 VQV196598:VRO196612 WAR196598:WBK196612 WKN196598:WLG196612 WUJ196598:WVC196612 HX262134:IQ262148 RT262134:SM262148 ABP262134:ACI262148 ALL262134:AME262148 AVH262134:AWA262148 BFD262134:BFW262148 BOZ262134:BPS262148 BYV262134:BZO262148 CIR262134:CJK262148 CSN262134:CTG262148 DCJ262134:DDC262148 DMF262134:DMY262148 DWB262134:DWU262148 EFX262134:EGQ262148 EPT262134:EQM262148 EZP262134:FAI262148 FJL262134:FKE262148 FTH262134:FUA262148 GDD262134:GDW262148 GMZ262134:GNS262148 GWV262134:GXO262148 HGR262134:HHK262148 HQN262134:HRG262148 IAJ262134:IBC262148 IKF262134:IKY262148 IUB262134:IUU262148 JDX262134:JEQ262148 JNT262134:JOM262148 JXP262134:JYI262148 KHL262134:KIE262148 KRH262134:KSA262148 LBD262134:LBW262148 LKZ262134:LLS262148 LUV262134:LVO262148 MER262134:MFK262148 MON262134:MPG262148 MYJ262134:MZC262148 NIF262134:NIY262148 NSB262134:NSU262148 OBX262134:OCQ262148 OLT262134:OMM262148 OVP262134:OWI262148 PFL262134:PGE262148 PPH262134:PQA262148 PZD262134:PZW262148 QIZ262134:QJS262148 QSV262134:QTO262148 RCR262134:RDK262148 RMN262134:RNG262148 RWJ262134:RXC262148 SGF262134:SGY262148 SQB262134:SQU262148 SZX262134:TAQ262148 TJT262134:TKM262148 TTP262134:TUI262148 UDL262134:UEE262148 UNH262134:UOA262148 UXD262134:UXW262148 VGZ262134:VHS262148 VQV262134:VRO262148 WAR262134:WBK262148 WKN262134:WLG262148 WUJ262134:WVC262148 HX327670:IQ327684 RT327670:SM327684 ABP327670:ACI327684 ALL327670:AME327684 AVH327670:AWA327684 BFD327670:BFW327684 BOZ327670:BPS327684 BYV327670:BZO327684 CIR327670:CJK327684 CSN327670:CTG327684 DCJ327670:DDC327684 DMF327670:DMY327684 DWB327670:DWU327684 EFX327670:EGQ327684 EPT327670:EQM327684 EZP327670:FAI327684 FJL327670:FKE327684 FTH327670:FUA327684 GDD327670:GDW327684 GMZ327670:GNS327684 GWV327670:GXO327684 HGR327670:HHK327684 HQN327670:HRG327684 IAJ327670:IBC327684 IKF327670:IKY327684 IUB327670:IUU327684 JDX327670:JEQ327684 JNT327670:JOM327684 JXP327670:JYI327684 KHL327670:KIE327684 KRH327670:KSA327684 LBD327670:LBW327684 LKZ327670:LLS327684 LUV327670:LVO327684 MER327670:MFK327684 MON327670:MPG327684 MYJ327670:MZC327684 NIF327670:NIY327684 NSB327670:NSU327684 OBX327670:OCQ327684 OLT327670:OMM327684 OVP327670:OWI327684 PFL327670:PGE327684 PPH327670:PQA327684 PZD327670:PZW327684 QIZ327670:QJS327684 QSV327670:QTO327684 RCR327670:RDK327684 RMN327670:RNG327684 RWJ327670:RXC327684 SGF327670:SGY327684 SQB327670:SQU327684 SZX327670:TAQ327684 TJT327670:TKM327684 TTP327670:TUI327684 UDL327670:UEE327684 UNH327670:UOA327684 UXD327670:UXW327684 VGZ327670:VHS327684 VQV327670:VRO327684 WAR327670:WBK327684 WKN327670:WLG327684 WUJ327670:WVC327684 HX393206:IQ393220 RT393206:SM393220 ABP393206:ACI393220 ALL393206:AME393220 AVH393206:AWA393220 BFD393206:BFW393220 BOZ393206:BPS393220 BYV393206:BZO393220 CIR393206:CJK393220 CSN393206:CTG393220 DCJ393206:DDC393220 DMF393206:DMY393220 DWB393206:DWU393220 EFX393206:EGQ393220 EPT393206:EQM393220 EZP393206:FAI393220 FJL393206:FKE393220 FTH393206:FUA393220 GDD393206:GDW393220 GMZ393206:GNS393220 GWV393206:GXO393220 HGR393206:HHK393220 HQN393206:HRG393220 IAJ393206:IBC393220 IKF393206:IKY393220 IUB393206:IUU393220 JDX393206:JEQ393220 JNT393206:JOM393220 JXP393206:JYI393220 KHL393206:KIE393220 KRH393206:KSA393220 LBD393206:LBW393220 LKZ393206:LLS393220 LUV393206:LVO393220 MER393206:MFK393220 MON393206:MPG393220 MYJ393206:MZC393220 NIF393206:NIY393220 NSB393206:NSU393220 OBX393206:OCQ393220 OLT393206:OMM393220 OVP393206:OWI393220 PFL393206:PGE393220 PPH393206:PQA393220 PZD393206:PZW393220 QIZ393206:QJS393220 QSV393206:QTO393220 RCR393206:RDK393220 RMN393206:RNG393220 RWJ393206:RXC393220 SGF393206:SGY393220 SQB393206:SQU393220 SZX393206:TAQ393220 TJT393206:TKM393220 TTP393206:TUI393220 UDL393206:UEE393220 UNH393206:UOA393220 UXD393206:UXW393220 VGZ393206:VHS393220 VQV393206:VRO393220 WAR393206:WBK393220 WKN393206:WLG393220 WUJ393206:WVC393220 HX458742:IQ458756 RT458742:SM458756 ABP458742:ACI458756 ALL458742:AME458756 AVH458742:AWA458756 BFD458742:BFW458756 BOZ458742:BPS458756 BYV458742:BZO458756 CIR458742:CJK458756 CSN458742:CTG458756 DCJ458742:DDC458756 DMF458742:DMY458756 DWB458742:DWU458756 EFX458742:EGQ458756 EPT458742:EQM458756 EZP458742:FAI458756 FJL458742:FKE458756 FTH458742:FUA458756 GDD458742:GDW458756 GMZ458742:GNS458756 GWV458742:GXO458756 HGR458742:HHK458756 HQN458742:HRG458756 IAJ458742:IBC458756 IKF458742:IKY458756 IUB458742:IUU458756 JDX458742:JEQ458756 JNT458742:JOM458756 JXP458742:JYI458756 KHL458742:KIE458756 KRH458742:KSA458756 LBD458742:LBW458756 LKZ458742:LLS458756 LUV458742:LVO458756 MER458742:MFK458756 MON458742:MPG458756 MYJ458742:MZC458756 NIF458742:NIY458756 NSB458742:NSU458756 OBX458742:OCQ458756 OLT458742:OMM458756 OVP458742:OWI458756 PFL458742:PGE458756 PPH458742:PQA458756 PZD458742:PZW458756 QIZ458742:QJS458756 QSV458742:QTO458756 RCR458742:RDK458756 RMN458742:RNG458756 RWJ458742:RXC458756 SGF458742:SGY458756 SQB458742:SQU458756 SZX458742:TAQ458756 TJT458742:TKM458756 TTP458742:TUI458756 UDL458742:UEE458756 UNH458742:UOA458756 UXD458742:UXW458756 VGZ458742:VHS458756 VQV458742:VRO458756 WAR458742:WBK458756 WKN458742:WLG458756 WUJ458742:WVC458756 HX524278:IQ524292 RT524278:SM524292 ABP524278:ACI524292 ALL524278:AME524292 AVH524278:AWA524292 BFD524278:BFW524292 BOZ524278:BPS524292 BYV524278:BZO524292 CIR524278:CJK524292 CSN524278:CTG524292 DCJ524278:DDC524292 DMF524278:DMY524292 DWB524278:DWU524292 EFX524278:EGQ524292 EPT524278:EQM524292 EZP524278:FAI524292 FJL524278:FKE524292 FTH524278:FUA524292 GDD524278:GDW524292 GMZ524278:GNS524292 GWV524278:GXO524292 HGR524278:HHK524292 HQN524278:HRG524292 IAJ524278:IBC524292 IKF524278:IKY524292 IUB524278:IUU524292 JDX524278:JEQ524292 JNT524278:JOM524292 JXP524278:JYI524292 KHL524278:KIE524292 KRH524278:KSA524292 LBD524278:LBW524292 LKZ524278:LLS524292 LUV524278:LVO524292 MER524278:MFK524292 MON524278:MPG524292 MYJ524278:MZC524292 NIF524278:NIY524292 NSB524278:NSU524292 OBX524278:OCQ524292 OLT524278:OMM524292 OVP524278:OWI524292 PFL524278:PGE524292 PPH524278:PQA524292 PZD524278:PZW524292 QIZ524278:QJS524292 QSV524278:QTO524292 RCR524278:RDK524292 RMN524278:RNG524292 RWJ524278:RXC524292 SGF524278:SGY524292 SQB524278:SQU524292 SZX524278:TAQ524292 TJT524278:TKM524292 TTP524278:TUI524292 UDL524278:UEE524292 UNH524278:UOA524292 UXD524278:UXW524292 VGZ524278:VHS524292 VQV524278:VRO524292 WAR524278:WBK524292 WKN524278:WLG524292 WUJ524278:WVC524292 HX589814:IQ589828 RT589814:SM589828 ABP589814:ACI589828 ALL589814:AME589828 AVH589814:AWA589828 BFD589814:BFW589828 BOZ589814:BPS589828 BYV589814:BZO589828 CIR589814:CJK589828 CSN589814:CTG589828 DCJ589814:DDC589828 DMF589814:DMY589828 DWB589814:DWU589828 EFX589814:EGQ589828 EPT589814:EQM589828 EZP589814:FAI589828 FJL589814:FKE589828 FTH589814:FUA589828 GDD589814:GDW589828 GMZ589814:GNS589828 GWV589814:GXO589828 HGR589814:HHK589828 HQN589814:HRG589828 IAJ589814:IBC589828 IKF589814:IKY589828 IUB589814:IUU589828 JDX589814:JEQ589828 JNT589814:JOM589828 JXP589814:JYI589828 KHL589814:KIE589828 KRH589814:KSA589828 LBD589814:LBW589828 LKZ589814:LLS589828 LUV589814:LVO589828 MER589814:MFK589828 MON589814:MPG589828 MYJ589814:MZC589828 NIF589814:NIY589828 NSB589814:NSU589828 OBX589814:OCQ589828 OLT589814:OMM589828 OVP589814:OWI589828 PFL589814:PGE589828 PPH589814:PQA589828 PZD589814:PZW589828 QIZ589814:QJS589828 QSV589814:QTO589828 RCR589814:RDK589828 RMN589814:RNG589828 RWJ589814:RXC589828 SGF589814:SGY589828 SQB589814:SQU589828 SZX589814:TAQ589828 TJT589814:TKM589828 TTP589814:TUI589828 UDL589814:UEE589828 UNH589814:UOA589828 UXD589814:UXW589828 VGZ589814:VHS589828 VQV589814:VRO589828 WAR589814:WBK589828 WKN589814:WLG589828 WUJ589814:WVC589828 HX655350:IQ655364 RT655350:SM655364 ABP655350:ACI655364 ALL655350:AME655364 AVH655350:AWA655364 BFD655350:BFW655364 BOZ655350:BPS655364 BYV655350:BZO655364 CIR655350:CJK655364 CSN655350:CTG655364 DCJ655350:DDC655364 DMF655350:DMY655364 DWB655350:DWU655364 EFX655350:EGQ655364 EPT655350:EQM655364 EZP655350:FAI655364 FJL655350:FKE655364 FTH655350:FUA655364 GDD655350:GDW655364 GMZ655350:GNS655364 GWV655350:GXO655364 HGR655350:HHK655364 HQN655350:HRG655364 IAJ655350:IBC655364 IKF655350:IKY655364 IUB655350:IUU655364 JDX655350:JEQ655364 JNT655350:JOM655364 JXP655350:JYI655364 KHL655350:KIE655364 KRH655350:KSA655364 LBD655350:LBW655364 LKZ655350:LLS655364 LUV655350:LVO655364 MER655350:MFK655364 MON655350:MPG655364 MYJ655350:MZC655364 NIF655350:NIY655364 NSB655350:NSU655364 OBX655350:OCQ655364 OLT655350:OMM655364 OVP655350:OWI655364 PFL655350:PGE655364 PPH655350:PQA655364 PZD655350:PZW655364 QIZ655350:QJS655364 QSV655350:QTO655364 RCR655350:RDK655364 RMN655350:RNG655364 RWJ655350:RXC655364 SGF655350:SGY655364 SQB655350:SQU655364 SZX655350:TAQ655364 TJT655350:TKM655364 TTP655350:TUI655364 UDL655350:UEE655364 UNH655350:UOA655364 UXD655350:UXW655364 VGZ655350:VHS655364 VQV655350:VRO655364 WAR655350:WBK655364 WKN655350:WLG655364 WUJ655350:WVC655364 HX720886:IQ720900 RT720886:SM720900 ABP720886:ACI720900 ALL720886:AME720900 AVH720886:AWA720900 BFD720886:BFW720900 BOZ720886:BPS720900 BYV720886:BZO720900 CIR720886:CJK720900 CSN720886:CTG720900 DCJ720886:DDC720900 DMF720886:DMY720900 DWB720886:DWU720900 EFX720886:EGQ720900 EPT720886:EQM720900 EZP720886:FAI720900 FJL720886:FKE720900 FTH720886:FUA720900 GDD720886:GDW720900 GMZ720886:GNS720900 GWV720886:GXO720900 HGR720886:HHK720900 HQN720886:HRG720900 IAJ720886:IBC720900 IKF720886:IKY720900 IUB720886:IUU720900 JDX720886:JEQ720900 JNT720886:JOM720900 JXP720886:JYI720900 KHL720886:KIE720900 KRH720886:KSA720900 LBD720886:LBW720900 LKZ720886:LLS720900 LUV720886:LVO720900 MER720886:MFK720900 MON720886:MPG720900 MYJ720886:MZC720900 NIF720886:NIY720900 NSB720886:NSU720900 OBX720886:OCQ720900 OLT720886:OMM720900 OVP720886:OWI720900 PFL720886:PGE720900 PPH720886:PQA720900 PZD720886:PZW720900 QIZ720886:QJS720900 QSV720886:QTO720900 RCR720886:RDK720900 RMN720886:RNG720900 RWJ720886:RXC720900 SGF720886:SGY720900 SQB720886:SQU720900 SZX720886:TAQ720900 TJT720886:TKM720900 TTP720886:TUI720900 UDL720886:UEE720900 UNH720886:UOA720900 UXD720886:UXW720900 VGZ720886:VHS720900 VQV720886:VRO720900 WAR720886:WBK720900 WKN720886:WLG720900 WUJ720886:WVC720900 HX786422:IQ786436 RT786422:SM786436 ABP786422:ACI786436 ALL786422:AME786436 AVH786422:AWA786436 BFD786422:BFW786436 BOZ786422:BPS786436 BYV786422:BZO786436 CIR786422:CJK786436 CSN786422:CTG786436 DCJ786422:DDC786436 DMF786422:DMY786436 DWB786422:DWU786436 EFX786422:EGQ786436 EPT786422:EQM786436 EZP786422:FAI786436 FJL786422:FKE786436 FTH786422:FUA786436 GDD786422:GDW786436 GMZ786422:GNS786436 GWV786422:GXO786436 HGR786422:HHK786436 HQN786422:HRG786436 IAJ786422:IBC786436 IKF786422:IKY786436 IUB786422:IUU786436 JDX786422:JEQ786436 JNT786422:JOM786436 JXP786422:JYI786436 KHL786422:KIE786436 KRH786422:KSA786436 LBD786422:LBW786436 LKZ786422:LLS786436 LUV786422:LVO786436 MER786422:MFK786436 MON786422:MPG786436 MYJ786422:MZC786436 NIF786422:NIY786436 NSB786422:NSU786436 OBX786422:OCQ786436 OLT786422:OMM786436 OVP786422:OWI786436 PFL786422:PGE786436 PPH786422:PQA786436 PZD786422:PZW786436 QIZ786422:QJS786436 QSV786422:QTO786436 RCR786422:RDK786436 RMN786422:RNG786436 RWJ786422:RXC786436 SGF786422:SGY786436 SQB786422:SQU786436 SZX786422:TAQ786436 TJT786422:TKM786436 TTP786422:TUI786436 UDL786422:UEE786436 UNH786422:UOA786436 UXD786422:UXW786436 VGZ786422:VHS786436 VQV786422:VRO786436 WAR786422:WBK786436 WKN786422:WLG786436 WUJ786422:WVC786436 HX851958:IQ851972 RT851958:SM851972 ABP851958:ACI851972 ALL851958:AME851972 AVH851958:AWA851972 BFD851958:BFW851972 BOZ851958:BPS851972 BYV851958:BZO851972 CIR851958:CJK851972 CSN851958:CTG851972 DCJ851958:DDC851972 DMF851958:DMY851972 DWB851958:DWU851972 EFX851958:EGQ851972 EPT851958:EQM851972 EZP851958:FAI851972 FJL851958:FKE851972 FTH851958:FUA851972 GDD851958:GDW851972 GMZ851958:GNS851972 GWV851958:GXO851972 HGR851958:HHK851972 HQN851958:HRG851972 IAJ851958:IBC851972 IKF851958:IKY851972 IUB851958:IUU851972 JDX851958:JEQ851972 JNT851958:JOM851972 JXP851958:JYI851972 KHL851958:KIE851972 KRH851958:KSA851972 LBD851958:LBW851972 LKZ851958:LLS851972 LUV851958:LVO851972 MER851958:MFK851972 MON851958:MPG851972 MYJ851958:MZC851972 NIF851958:NIY851972 NSB851958:NSU851972 OBX851958:OCQ851972 OLT851958:OMM851972 OVP851958:OWI851972 PFL851958:PGE851972 PPH851958:PQA851972 PZD851958:PZW851972 QIZ851958:QJS851972 QSV851958:QTO851972 RCR851958:RDK851972 RMN851958:RNG851972 RWJ851958:RXC851972 SGF851958:SGY851972 SQB851958:SQU851972 SZX851958:TAQ851972 TJT851958:TKM851972 TTP851958:TUI851972 UDL851958:UEE851972 UNH851958:UOA851972 UXD851958:UXW851972 VGZ851958:VHS851972 VQV851958:VRO851972 WAR851958:WBK851972 WKN851958:WLG851972 WUJ851958:WVC851972 HX917494:IQ917508 RT917494:SM917508 ABP917494:ACI917508 ALL917494:AME917508 AVH917494:AWA917508 BFD917494:BFW917508 BOZ917494:BPS917508 BYV917494:BZO917508 CIR917494:CJK917508 CSN917494:CTG917508 DCJ917494:DDC917508 DMF917494:DMY917508 DWB917494:DWU917508 EFX917494:EGQ917508 EPT917494:EQM917508 EZP917494:FAI917508 FJL917494:FKE917508 FTH917494:FUA917508 GDD917494:GDW917508 GMZ917494:GNS917508 GWV917494:GXO917508 HGR917494:HHK917508 HQN917494:HRG917508 IAJ917494:IBC917508 IKF917494:IKY917508 IUB917494:IUU917508 JDX917494:JEQ917508 JNT917494:JOM917508 JXP917494:JYI917508 KHL917494:KIE917508 KRH917494:KSA917508 LBD917494:LBW917508 LKZ917494:LLS917508 LUV917494:LVO917508 MER917494:MFK917508 MON917494:MPG917508 MYJ917494:MZC917508 NIF917494:NIY917508 NSB917494:NSU917508 OBX917494:OCQ917508 OLT917494:OMM917508 OVP917494:OWI917508 PFL917494:PGE917508 PPH917494:PQA917508 PZD917494:PZW917508 QIZ917494:QJS917508 QSV917494:QTO917508 RCR917494:RDK917508 RMN917494:RNG917508 RWJ917494:RXC917508 SGF917494:SGY917508 SQB917494:SQU917508 SZX917494:TAQ917508 TJT917494:TKM917508 TTP917494:TUI917508 UDL917494:UEE917508 UNH917494:UOA917508 UXD917494:UXW917508 VGZ917494:VHS917508 VQV917494:VRO917508 WAR917494:WBK917508 WKN917494:WLG917508 WUJ917494:WVC917508 HX983030:IQ983044 RT983030:SM983044 ABP983030:ACI983044 ALL983030:AME983044 AVH983030:AWA983044 BFD983030:BFW983044 BOZ983030:BPS983044 BYV983030:BZO983044 CIR983030:CJK983044 CSN983030:CTG983044 DCJ983030:DDC983044 DMF983030:DMY983044 DWB983030:DWU983044 EFX983030:EGQ983044 EPT983030:EQM983044 EZP983030:FAI983044 FJL983030:FKE983044 FTH983030:FUA983044 GDD983030:GDW983044 GMZ983030:GNS983044 GWV983030:GXO983044 HGR983030:HHK983044 HQN983030:HRG983044 IAJ983030:IBC983044 IKF983030:IKY983044 IUB983030:IUU983044 JDX983030:JEQ983044 JNT983030:JOM983044 JXP983030:JYI983044 KHL983030:KIE983044 KRH983030:KSA983044 LBD983030:LBW983044 LKZ983030:LLS983044 LUV983030:LVO983044 MER983030:MFK983044 MON983030:MPG983044 MYJ983030:MZC983044 NIF983030:NIY983044 NSB983030:NSU983044 OBX983030:OCQ983044 OLT983030:OMM983044 OVP983030:OWI983044 PFL983030:PGE983044 PPH983030:PQA983044 PZD983030:PZW983044 QIZ983030:QJS983044 QSV983030:QTO983044 RCR983030:RDK983044 RMN983030:RNG983044 RWJ983030:RXC983044 SGF983030:SGY983044 SQB983030:SQU983044 SZX983030:TAQ983044 TJT983030:TKM983044 TTP983030:TUI983044 UDL983030:UEE983044 UNH983030:UOA983044 UXD983030:UXW983044 VGZ983030:VHS983044 VQV983030:VRO983044 WAR983030:WBK983044 WKN983030:WLG983044 WUJ983030:WVC983044 HW65549:IQ65554 RS65549:SM65554 ABO65549:ACI65554 ALK65549:AME65554 AVG65549:AWA65554 BFC65549:BFW65554 BOY65549:BPS65554 BYU65549:BZO65554 CIQ65549:CJK65554 CSM65549:CTG65554 DCI65549:DDC65554 DME65549:DMY65554 DWA65549:DWU65554 EFW65549:EGQ65554 EPS65549:EQM65554 EZO65549:FAI65554 FJK65549:FKE65554 FTG65549:FUA65554 GDC65549:GDW65554 GMY65549:GNS65554 GWU65549:GXO65554 HGQ65549:HHK65554 HQM65549:HRG65554 IAI65549:IBC65554 IKE65549:IKY65554 IUA65549:IUU65554 JDW65549:JEQ65554 JNS65549:JOM65554 JXO65549:JYI65554 KHK65549:KIE65554 KRG65549:KSA65554 LBC65549:LBW65554 LKY65549:LLS65554 LUU65549:LVO65554 MEQ65549:MFK65554 MOM65549:MPG65554 MYI65549:MZC65554 NIE65549:NIY65554 NSA65549:NSU65554 OBW65549:OCQ65554 OLS65549:OMM65554 OVO65549:OWI65554 PFK65549:PGE65554 PPG65549:PQA65554 PZC65549:PZW65554 QIY65549:QJS65554 QSU65549:QTO65554 RCQ65549:RDK65554 RMM65549:RNG65554 RWI65549:RXC65554 SGE65549:SGY65554 SQA65549:SQU65554 SZW65549:TAQ65554 TJS65549:TKM65554 TTO65549:TUI65554 UDK65549:UEE65554 UNG65549:UOA65554 UXC65549:UXW65554 VGY65549:VHS65554 VQU65549:VRO65554 WAQ65549:WBK65554 WKM65549:WLG65554 WUI65549:WVC65554 HW131085:IQ131090 RS131085:SM131090 ABO131085:ACI131090 ALK131085:AME131090 AVG131085:AWA131090 BFC131085:BFW131090 BOY131085:BPS131090 BYU131085:BZO131090 CIQ131085:CJK131090 CSM131085:CTG131090 DCI131085:DDC131090 DME131085:DMY131090 DWA131085:DWU131090 EFW131085:EGQ131090 EPS131085:EQM131090 EZO131085:FAI131090 FJK131085:FKE131090 FTG131085:FUA131090 GDC131085:GDW131090 GMY131085:GNS131090 GWU131085:GXO131090 HGQ131085:HHK131090 HQM131085:HRG131090 IAI131085:IBC131090 IKE131085:IKY131090 IUA131085:IUU131090 JDW131085:JEQ131090 JNS131085:JOM131090 JXO131085:JYI131090 KHK131085:KIE131090 KRG131085:KSA131090 LBC131085:LBW131090 LKY131085:LLS131090 LUU131085:LVO131090 MEQ131085:MFK131090 MOM131085:MPG131090 MYI131085:MZC131090 NIE131085:NIY131090 NSA131085:NSU131090 OBW131085:OCQ131090 OLS131085:OMM131090 OVO131085:OWI131090 PFK131085:PGE131090 PPG131085:PQA131090 PZC131085:PZW131090 QIY131085:QJS131090 QSU131085:QTO131090 RCQ131085:RDK131090 RMM131085:RNG131090 RWI131085:RXC131090 SGE131085:SGY131090 SQA131085:SQU131090 SZW131085:TAQ131090 TJS131085:TKM131090 TTO131085:TUI131090 UDK131085:UEE131090 UNG131085:UOA131090 UXC131085:UXW131090 VGY131085:VHS131090 VQU131085:VRO131090 WAQ131085:WBK131090 WKM131085:WLG131090 WUI131085:WVC131090 HW196621:IQ196626 RS196621:SM196626 ABO196621:ACI196626 ALK196621:AME196626 AVG196621:AWA196626 BFC196621:BFW196626 BOY196621:BPS196626 BYU196621:BZO196626 CIQ196621:CJK196626 CSM196621:CTG196626 DCI196621:DDC196626 DME196621:DMY196626 DWA196621:DWU196626 EFW196621:EGQ196626 EPS196621:EQM196626 EZO196621:FAI196626 FJK196621:FKE196626 FTG196621:FUA196626 GDC196621:GDW196626 GMY196621:GNS196626 GWU196621:GXO196626 HGQ196621:HHK196626 HQM196621:HRG196626 IAI196621:IBC196626 IKE196621:IKY196626 IUA196621:IUU196626 JDW196621:JEQ196626 JNS196621:JOM196626 JXO196621:JYI196626 KHK196621:KIE196626 KRG196621:KSA196626 LBC196621:LBW196626 LKY196621:LLS196626 LUU196621:LVO196626 MEQ196621:MFK196626 MOM196621:MPG196626 MYI196621:MZC196626 NIE196621:NIY196626 NSA196621:NSU196626 OBW196621:OCQ196626 OLS196621:OMM196626 OVO196621:OWI196626 PFK196621:PGE196626 PPG196621:PQA196626 PZC196621:PZW196626 QIY196621:QJS196626 QSU196621:QTO196626 RCQ196621:RDK196626 RMM196621:RNG196626 RWI196621:RXC196626 SGE196621:SGY196626 SQA196621:SQU196626 SZW196621:TAQ196626 TJS196621:TKM196626 TTO196621:TUI196626 UDK196621:UEE196626 UNG196621:UOA196626 UXC196621:UXW196626 VGY196621:VHS196626 VQU196621:VRO196626 WAQ196621:WBK196626 WKM196621:WLG196626 WUI196621:WVC196626 HW262157:IQ262162 RS262157:SM262162 ABO262157:ACI262162 ALK262157:AME262162 AVG262157:AWA262162 BFC262157:BFW262162 BOY262157:BPS262162 BYU262157:BZO262162 CIQ262157:CJK262162 CSM262157:CTG262162 DCI262157:DDC262162 DME262157:DMY262162 DWA262157:DWU262162 EFW262157:EGQ262162 EPS262157:EQM262162 EZO262157:FAI262162 FJK262157:FKE262162 FTG262157:FUA262162 GDC262157:GDW262162 GMY262157:GNS262162 GWU262157:GXO262162 HGQ262157:HHK262162 HQM262157:HRG262162 IAI262157:IBC262162 IKE262157:IKY262162 IUA262157:IUU262162 JDW262157:JEQ262162 JNS262157:JOM262162 JXO262157:JYI262162 KHK262157:KIE262162 KRG262157:KSA262162 LBC262157:LBW262162 LKY262157:LLS262162 LUU262157:LVO262162 MEQ262157:MFK262162 MOM262157:MPG262162 MYI262157:MZC262162 NIE262157:NIY262162 NSA262157:NSU262162 OBW262157:OCQ262162 OLS262157:OMM262162 OVO262157:OWI262162 PFK262157:PGE262162 PPG262157:PQA262162 PZC262157:PZW262162 QIY262157:QJS262162 QSU262157:QTO262162 RCQ262157:RDK262162 RMM262157:RNG262162 RWI262157:RXC262162 SGE262157:SGY262162 SQA262157:SQU262162 SZW262157:TAQ262162 TJS262157:TKM262162 TTO262157:TUI262162 UDK262157:UEE262162 UNG262157:UOA262162 UXC262157:UXW262162 VGY262157:VHS262162 VQU262157:VRO262162 WAQ262157:WBK262162 WKM262157:WLG262162 WUI262157:WVC262162 HW327693:IQ327698 RS327693:SM327698 ABO327693:ACI327698 ALK327693:AME327698 AVG327693:AWA327698 BFC327693:BFW327698 BOY327693:BPS327698 BYU327693:BZO327698 CIQ327693:CJK327698 CSM327693:CTG327698 DCI327693:DDC327698 DME327693:DMY327698 DWA327693:DWU327698 EFW327693:EGQ327698 EPS327693:EQM327698 EZO327693:FAI327698 FJK327693:FKE327698 FTG327693:FUA327698 GDC327693:GDW327698 GMY327693:GNS327698 GWU327693:GXO327698 HGQ327693:HHK327698 HQM327693:HRG327698 IAI327693:IBC327698 IKE327693:IKY327698 IUA327693:IUU327698 JDW327693:JEQ327698 JNS327693:JOM327698 JXO327693:JYI327698 KHK327693:KIE327698 KRG327693:KSA327698 LBC327693:LBW327698 LKY327693:LLS327698 LUU327693:LVO327698 MEQ327693:MFK327698 MOM327693:MPG327698 MYI327693:MZC327698 NIE327693:NIY327698 NSA327693:NSU327698 OBW327693:OCQ327698 OLS327693:OMM327698 OVO327693:OWI327698 PFK327693:PGE327698 PPG327693:PQA327698 PZC327693:PZW327698 QIY327693:QJS327698 QSU327693:QTO327698 RCQ327693:RDK327698 RMM327693:RNG327698 RWI327693:RXC327698 SGE327693:SGY327698 SQA327693:SQU327698 SZW327693:TAQ327698 TJS327693:TKM327698 TTO327693:TUI327698 UDK327693:UEE327698 UNG327693:UOA327698 UXC327693:UXW327698 VGY327693:VHS327698 VQU327693:VRO327698 WAQ327693:WBK327698 WKM327693:WLG327698 WUI327693:WVC327698 HW393229:IQ393234 RS393229:SM393234 ABO393229:ACI393234 ALK393229:AME393234 AVG393229:AWA393234 BFC393229:BFW393234 BOY393229:BPS393234 BYU393229:BZO393234 CIQ393229:CJK393234 CSM393229:CTG393234 DCI393229:DDC393234 DME393229:DMY393234 DWA393229:DWU393234 EFW393229:EGQ393234 EPS393229:EQM393234 EZO393229:FAI393234 FJK393229:FKE393234 FTG393229:FUA393234 GDC393229:GDW393234 GMY393229:GNS393234 GWU393229:GXO393234 HGQ393229:HHK393234 HQM393229:HRG393234 IAI393229:IBC393234 IKE393229:IKY393234 IUA393229:IUU393234 JDW393229:JEQ393234 JNS393229:JOM393234 JXO393229:JYI393234 KHK393229:KIE393234 KRG393229:KSA393234 LBC393229:LBW393234 LKY393229:LLS393234 LUU393229:LVO393234 MEQ393229:MFK393234 MOM393229:MPG393234 MYI393229:MZC393234 NIE393229:NIY393234 NSA393229:NSU393234 OBW393229:OCQ393234 OLS393229:OMM393234 OVO393229:OWI393234 PFK393229:PGE393234 PPG393229:PQA393234 PZC393229:PZW393234 QIY393229:QJS393234 QSU393229:QTO393234 RCQ393229:RDK393234 RMM393229:RNG393234 RWI393229:RXC393234 SGE393229:SGY393234 SQA393229:SQU393234 SZW393229:TAQ393234 TJS393229:TKM393234 TTO393229:TUI393234 UDK393229:UEE393234 UNG393229:UOA393234 UXC393229:UXW393234 VGY393229:VHS393234 VQU393229:VRO393234 WAQ393229:WBK393234 WKM393229:WLG393234 WUI393229:WVC393234 HW458765:IQ458770 RS458765:SM458770 ABO458765:ACI458770 ALK458765:AME458770 AVG458765:AWA458770 BFC458765:BFW458770 BOY458765:BPS458770 BYU458765:BZO458770 CIQ458765:CJK458770 CSM458765:CTG458770 DCI458765:DDC458770 DME458765:DMY458770 DWA458765:DWU458770 EFW458765:EGQ458770 EPS458765:EQM458770 EZO458765:FAI458770 FJK458765:FKE458770 FTG458765:FUA458770 GDC458765:GDW458770 GMY458765:GNS458770 GWU458765:GXO458770 HGQ458765:HHK458770 HQM458765:HRG458770 IAI458765:IBC458770 IKE458765:IKY458770 IUA458765:IUU458770 JDW458765:JEQ458770 JNS458765:JOM458770 JXO458765:JYI458770 KHK458765:KIE458770 KRG458765:KSA458770 LBC458765:LBW458770 LKY458765:LLS458770 LUU458765:LVO458770 MEQ458765:MFK458770 MOM458765:MPG458770 MYI458765:MZC458770 NIE458765:NIY458770 NSA458765:NSU458770 OBW458765:OCQ458770 OLS458765:OMM458770 OVO458765:OWI458770 PFK458765:PGE458770 PPG458765:PQA458770 PZC458765:PZW458770 QIY458765:QJS458770 QSU458765:QTO458770 RCQ458765:RDK458770 RMM458765:RNG458770 RWI458765:RXC458770 SGE458765:SGY458770 SQA458765:SQU458770 SZW458765:TAQ458770 TJS458765:TKM458770 TTO458765:TUI458770 UDK458765:UEE458770 UNG458765:UOA458770 UXC458765:UXW458770 VGY458765:VHS458770 VQU458765:VRO458770 WAQ458765:WBK458770 WKM458765:WLG458770 WUI458765:WVC458770 HW524301:IQ524306 RS524301:SM524306 ABO524301:ACI524306 ALK524301:AME524306 AVG524301:AWA524306 BFC524301:BFW524306 BOY524301:BPS524306 BYU524301:BZO524306 CIQ524301:CJK524306 CSM524301:CTG524306 DCI524301:DDC524306 DME524301:DMY524306 DWA524301:DWU524306 EFW524301:EGQ524306 EPS524301:EQM524306 EZO524301:FAI524306 FJK524301:FKE524306 FTG524301:FUA524306 GDC524301:GDW524306 GMY524301:GNS524306 GWU524301:GXO524306 HGQ524301:HHK524306 HQM524301:HRG524306 IAI524301:IBC524306 IKE524301:IKY524306 IUA524301:IUU524306 JDW524301:JEQ524306 JNS524301:JOM524306 JXO524301:JYI524306 KHK524301:KIE524306 KRG524301:KSA524306 LBC524301:LBW524306 LKY524301:LLS524306 LUU524301:LVO524306 MEQ524301:MFK524306 MOM524301:MPG524306 MYI524301:MZC524306 NIE524301:NIY524306 NSA524301:NSU524306 OBW524301:OCQ524306 OLS524301:OMM524306 OVO524301:OWI524306 PFK524301:PGE524306 PPG524301:PQA524306 PZC524301:PZW524306 QIY524301:QJS524306 QSU524301:QTO524306 RCQ524301:RDK524306 RMM524301:RNG524306 RWI524301:RXC524306 SGE524301:SGY524306 SQA524301:SQU524306 SZW524301:TAQ524306 TJS524301:TKM524306 TTO524301:TUI524306 UDK524301:UEE524306 UNG524301:UOA524306 UXC524301:UXW524306 VGY524301:VHS524306 VQU524301:VRO524306 WAQ524301:WBK524306 WKM524301:WLG524306 WUI524301:WVC524306 HW589837:IQ589842 RS589837:SM589842 ABO589837:ACI589842 ALK589837:AME589842 AVG589837:AWA589842 BFC589837:BFW589842 BOY589837:BPS589842 BYU589837:BZO589842 CIQ589837:CJK589842 CSM589837:CTG589842 DCI589837:DDC589842 DME589837:DMY589842 DWA589837:DWU589842 EFW589837:EGQ589842 EPS589837:EQM589842 EZO589837:FAI589842 FJK589837:FKE589842 FTG589837:FUA589842 GDC589837:GDW589842 GMY589837:GNS589842 GWU589837:GXO589842 HGQ589837:HHK589842 HQM589837:HRG589842 IAI589837:IBC589842 IKE589837:IKY589842 IUA589837:IUU589842 JDW589837:JEQ589842 JNS589837:JOM589842 JXO589837:JYI589842 KHK589837:KIE589842 KRG589837:KSA589842 LBC589837:LBW589842 LKY589837:LLS589842 LUU589837:LVO589842 MEQ589837:MFK589842 MOM589837:MPG589842 MYI589837:MZC589842 NIE589837:NIY589842 NSA589837:NSU589842 OBW589837:OCQ589842 OLS589837:OMM589842 OVO589837:OWI589842 PFK589837:PGE589842 PPG589837:PQA589842 PZC589837:PZW589842 QIY589837:QJS589842 QSU589837:QTO589842 RCQ589837:RDK589842 RMM589837:RNG589842 RWI589837:RXC589842 SGE589837:SGY589842 SQA589837:SQU589842 SZW589837:TAQ589842 TJS589837:TKM589842 TTO589837:TUI589842 UDK589837:UEE589842 UNG589837:UOA589842 UXC589837:UXW589842 VGY589837:VHS589842 VQU589837:VRO589842 WAQ589837:WBK589842 WKM589837:WLG589842 WUI589837:WVC589842 HW655373:IQ655378 RS655373:SM655378 ABO655373:ACI655378 ALK655373:AME655378 AVG655373:AWA655378 BFC655373:BFW655378 BOY655373:BPS655378 BYU655373:BZO655378 CIQ655373:CJK655378 CSM655373:CTG655378 DCI655373:DDC655378 DME655373:DMY655378 DWA655373:DWU655378 EFW655373:EGQ655378 EPS655373:EQM655378 EZO655373:FAI655378 FJK655373:FKE655378 FTG655373:FUA655378 GDC655373:GDW655378 GMY655373:GNS655378 GWU655373:GXO655378 HGQ655373:HHK655378 HQM655373:HRG655378 IAI655373:IBC655378 IKE655373:IKY655378 IUA655373:IUU655378 JDW655373:JEQ655378 JNS655373:JOM655378 JXO655373:JYI655378 KHK655373:KIE655378 KRG655373:KSA655378 LBC655373:LBW655378 LKY655373:LLS655378 LUU655373:LVO655378 MEQ655373:MFK655378 MOM655373:MPG655378 MYI655373:MZC655378 NIE655373:NIY655378 NSA655373:NSU655378 OBW655373:OCQ655378 OLS655373:OMM655378 OVO655373:OWI655378 PFK655373:PGE655378 PPG655373:PQA655378 PZC655373:PZW655378 QIY655373:QJS655378 QSU655373:QTO655378 RCQ655373:RDK655378 RMM655373:RNG655378 RWI655373:RXC655378 SGE655373:SGY655378 SQA655373:SQU655378 SZW655373:TAQ655378 TJS655373:TKM655378 TTO655373:TUI655378 UDK655373:UEE655378 UNG655373:UOA655378 UXC655373:UXW655378 VGY655373:VHS655378 VQU655373:VRO655378 WAQ655373:WBK655378 WKM655373:WLG655378 WUI655373:WVC655378 HW720909:IQ720914 RS720909:SM720914 ABO720909:ACI720914 ALK720909:AME720914 AVG720909:AWA720914 BFC720909:BFW720914 BOY720909:BPS720914 BYU720909:BZO720914 CIQ720909:CJK720914 CSM720909:CTG720914 DCI720909:DDC720914 DME720909:DMY720914 DWA720909:DWU720914 EFW720909:EGQ720914 EPS720909:EQM720914 EZO720909:FAI720914 FJK720909:FKE720914 FTG720909:FUA720914 GDC720909:GDW720914 GMY720909:GNS720914 GWU720909:GXO720914 HGQ720909:HHK720914 HQM720909:HRG720914 IAI720909:IBC720914 IKE720909:IKY720914 IUA720909:IUU720914 JDW720909:JEQ720914 JNS720909:JOM720914 JXO720909:JYI720914 KHK720909:KIE720914 KRG720909:KSA720914 LBC720909:LBW720914 LKY720909:LLS720914 LUU720909:LVO720914 MEQ720909:MFK720914 MOM720909:MPG720914 MYI720909:MZC720914 NIE720909:NIY720914 NSA720909:NSU720914 OBW720909:OCQ720914 OLS720909:OMM720914 OVO720909:OWI720914 PFK720909:PGE720914 PPG720909:PQA720914 PZC720909:PZW720914 QIY720909:QJS720914 QSU720909:QTO720914 RCQ720909:RDK720914 RMM720909:RNG720914 RWI720909:RXC720914 SGE720909:SGY720914 SQA720909:SQU720914 SZW720909:TAQ720914 TJS720909:TKM720914 TTO720909:TUI720914 UDK720909:UEE720914 UNG720909:UOA720914 UXC720909:UXW720914 VGY720909:VHS720914 VQU720909:VRO720914 WAQ720909:WBK720914 WKM720909:WLG720914 WUI720909:WVC720914 HW786445:IQ786450 RS786445:SM786450 ABO786445:ACI786450 ALK786445:AME786450 AVG786445:AWA786450 BFC786445:BFW786450 BOY786445:BPS786450 BYU786445:BZO786450 CIQ786445:CJK786450 CSM786445:CTG786450 DCI786445:DDC786450 DME786445:DMY786450 DWA786445:DWU786450 EFW786445:EGQ786450 EPS786445:EQM786450 EZO786445:FAI786450 FJK786445:FKE786450 FTG786445:FUA786450 GDC786445:GDW786450 GMY786445:GNS786450 GWU786445:GXO786450 HGQ786445:HHK786450 HQM786445:HRG786450 IAI786445:IBC786450 IKE786445:IKY786450 IUA786445:IUU786450 JDW786445:JEQ786450 JNS786445:JOM786450 JXO786445:JYI786450 KHK786445:KIE786450 KRG786445:KSA786450 LBC786445:LBW786450 LKY786445:LLS786450 LUU786445:LVO786450 MEQ786445:MFK786450 MOM786445:MPG786450 MYI786445:MZC786450 NIE786445:NIY786450 NSA786445:NSU786450 OBW786445:OCQ786450 OLS786445:OMM786450 OVO786445:OWI786450 PFK786445:PGE786450 PPG786445:PQA786450 PZC786445:PZW786450 QIY786445:QJS786450 QSU786445:QTO786450 RCQ786445:RDK786450 RMM786445:RNG786450 RWI786445:RXC786450 SGE786445:SGY786450 SQA786445:SQU786450 SZW786445:TAQ786450 TJS786445:TKM786450 TTO786445:TUI786450 UDK786445:UEE786450 UNG786445:UOA786450 UXC786445:UXW786450 VGY786445:VHS786450 VQU786445:VRO786450 WAQ786445:WBK786450 WKM786445:WLG786450 WUI786445:WVC786450 HW851981:IQ851986 RS851981:SM851986 ABO851981:ACI851986 ALK851981:AME851986 AVG851981:AWA851986 BFC851981:BFW851986 BOY851981:BPS851986 BYU851981:BZO851986 CIQ851981:CJK851986 CSM851981:CTG851986 DCI851981:DDC851986 DME851981:DMY851986 DWA851981:DWU851986 EFW851981:EGQ851986 EPS851981:EQM851986 EZO851981:FAI851986 FJK851981:FKE851986 FTG851981:FUA851986 GDC851981:GDW851986 GMY851981:GNS851986 GWU851981:GXO851986 HGQ851981:HHK851986 HQM851981:HRG851986 IAI851981:IBC851986 IKE851981:IKY851986 IUA851981:IUU851986 JDW851981:JEQ851986 JNS851981:JOM851986 JXO851981:JYI851986 KHK851981:KIE851986 KRG851981:KSA851986 LBC851981:LBW851986 LKY851981:LLS851986 LUU851981:LVO851986 MEQ851981:MFK851986 MOM851981:MPG851986 MYI851981:MZC851986 NIE851981:NIY851986 NSA851981:NSU851986 OBW851981:OCQ851986 OLS851981:OMM851986 OVO851981:OWI851986 PFK851981:PGE851986 PPG851981:PQA851986 PZC851981:PZW851986 QIY851981:QJS851986 QSU851981:QTO851986 RCQ851981:RDK851986 RMM851981:RNG851986 RWI851981:RXC851986 SGE851981:SGY851986 SQA851981:SQU851986 SZW851981:TAQ851986 TJS851981:TKM851986 TTO851981:TUI851986 UDK851981:UEE851986 UNG851981:UOA851986 UXC851981:UXW851986 VGY851981:VHS851986 VQU851981:VRO851986 WAQ851981:WBK851986 WKM851981:WLG851986 WUI851981:WVC851986 HW917517:IQ917522 RS917517:SM917522 ABO917517:ACI917522 ALK917517:AME917522 AVG917517:AWA917522 BFC917517:BFW917522 BOY917517:BPS917522 BYU917517:BZO917522 CIQ917517:CJK917522 CSM917517:CTG917522 DCI917517:DDC917522 DME917517:DMY917522 DWA917517:DWU917522 EFW917517:EGQ917522 EPS917517:EQM917522 EZO917517:FAI917522 FJK917517:FKE917522 FTG917517:FUA917522 GDC917517:GDW917522 GMY917517:GNS917522 GWU917517:GXO917522 HGQ917517:HHK917522 HQM917517:HRG917522 IAI917517:IBC917522 IKE917517:IKY917522 IUA917517:IUU917522 JDW917517:JEQ917522 JNS917517:JOM917522 JXO917517:JYI917522 KHK917517:KIE917522 KRG917517:KSA917522 LBC917517:LBW917522 LKY917517:LLS917522 LUU917517:LVO917522 MEQ917517:MFK917522 MOM917517:MPG917522 MYI917517:MZC917522 NIE917517:NIY917522 NSA917517:NSU917522 OBW917517:OCQ917522 OLS917517:OMM917522 OVO917517:OWI917522 PFK917517:PGE917522 PPG917517:PQA917522 PZC917517:PZW917522 QIY917517:QJS917522 QSU917517:QTO917522 RCQ917517:RDK917522 RMM917517:RNG917522 RWI917517:RXC917522 SGE917517:SGY917522 SQA917517:SQU917522 SZW917517:TAQ917522 TJS917517:TKM917522 TTO917517:TUI917522 UDK917517:UEE917522 UNG917517:UOA917522 UXC917517:UXW917522 VGY917517:VHS917522 VQU917517:VRO917522 WAQ917517:WBK917522 WKM917517:WLG917522 WUI917517:WVC917522 HW983053:IQ983058 RS983053:SM983058 ABO983053:ACI983058 ALK983053:AME983058 AVG983053:AWA983058 BFC983053:BFW983058 BOY983053:BPS983058 BYU983053:BZO983058 CIQ983053:CJK983058 CSM983053:CTG983058 DCI983053:DDC983058 DME983053:DMY983058 DWA983053:DWU983058 EFW983053:EGQ983058 EPS983053:EQM983058 EZO983053:FAI983058 FJK983053:FKE983058 FTG983053:FUA983058 GDC983053:GDW983058 GMY983053:GNS983058 GWU983053:GXO983058 HGQ983053:HHK983058 HQM983053:HRG983058 IAI983053:IBC983058 IKE983053:IKY983058 IUA983053:IUU983058 JDW983053:JEQ983058 JNS983053:JOM983058 JXO983053:JYI983058 KHK983053:KIE983058 KRG983053:KSA983058 LBC983053:LBW983058 LKY983053:LLS983058 LUU983053:LVO983058 MEQ983053:MFK983058 MOM983053:MPG983058 MYI983053:MZC983058 NIE983053:NIY983058 NSA983053:NSU983058 OBW983053:OCQ983058 OLS983053:OMM983058 OVO983053:OWI983058 PFK983053:PGE983058 PPG983053:PQA983058 PZC983053:PZW983058 QIY983053:QJS983058 QSU983053:QTO983058 RCQ983053:RDK983058 RMM983053:RNG983058 RWI983053:RXC983058 SGE983053:SGY983058 SQA983053:SQU983058 SZW983053:TAQ983058 TJS983053:TKM983058 TTO983053:TUI983058 UDK983053:UEE983058 UNG983053:UOA983058 UXC983053:UXW983058 VGY983053:VHS983058 VQU983053:VRO983058 WAQ983053:WBK983058 WKM983053:WLG983058 WUI983053:WVC983058 HW24:IQ30 RS24:SM30 ABO24:ACI30 ALK24:AME30 AVG24:AWA30 BFC24:BFW30 BOY24:BPS30 BYU24:BZO30 CIQ24:CJK30 CSM24:CTG30 DCI24:DDC30 DME24:DMY30 DWA24:DWU30 EFW24:EGQ30 EPS24:EQM30 EZO24:FAI30 FJK24:FKE30 FTG24:FUA30 GDC24:GDW30 GMY24:GNS30 GWU24:GXO30 HGQ24:HHK30 HQM24:HRG30 IAI24:IBC30 IKE24:IKY30 IUA24:IUU30 JDW24:JEQ30 JNS24:JOM30 JXO24:JYI30 KHK24:KIE30 KRG24:KSA30 LBC24:LBW30 LKY24:LLS30 LUU24:LVO30 MEQ24:MFK30 MOM24:MPG30 MYI24:MZC30 NIE24:NIY30 NSA24:NSU30 OBW24:OCQ30 OLS24:OMM30 OVO24:OWI30 PFK24:PGE30 PPG24:PQA30 PZC24:PZW30 QIY24:QJS30 QSU24:QTO30 RCQ24:RDK30 RMM24:RNG30 RWI24:RXC30 SGE24:SGY30 SQA24:SQU30 SZW24:TAQ30 TJS24:TKM30 TTO24:TUI30 UDK24:UEE30 UNG24:UOA30 UXC24:UXW30 VGY24:VHS30 VQU24:VRO30 WAQ24:WBK30 WKM24:WLG30 WUI24:WVC30 HW65542:IQ65547 RS65542:SM65547 ABO65542:ACI65547 ALK65542:AME65547 AVG65542:AWA65547 BFC65542:BFW65547 BOY65542:BPS65547 BYU65542:BZO65547 CIQ65542:CJK65547 CSM65542:CTG65547 DCI65542:DDC65547 DME65542:DMY65547 DWA65542:DWU65547 EFW65542:EGQ65547 EPS65542:EQM65547 EZO65542:FAI65547 FJK65542:FKE65547 FTG65542:FUA65547 GDC65542:GDW65547 GMY65542:GNS65547 GWU65542:GXO65547 HGQ65542:HHK65547 HQM65542:HRG65547 IAI65542:IBC65547 IKE65542:IKY65547 IUA65542:IUU65547 JDW65542:JEQ65547 JNS65542:JOM65547 JXO65542:JYI65547 KHK65542:KIE65547 KRG65542:KSA65547 LBC65542:LBW65547 LKY65542:LLS65547 LUU65542:LVO65547 MEQ65542:MFK65547 MOM65542:MPG65547 MYI65542:MZC65547 NIE65542:NIY65547 NSA65542:NSU65547 OBW65542:OCQ65547 OLS65542:OMM65547 OVO65542:OWI65547 PFK65542:PGE65547 PPG65542:PQA65547 PZC65542:PZW65547 QIY65542:QJS65547 QSU65542:QTO65547 RCQ65542:RDK65547 RMM65542:RNG65547 RWI65542:RXC65547 SGE65542:SGY65547 SQA65542:SQU65547 SZW65542:TAQ65547 TJS65542:TKM65547 TTO65542:TUI65547 UDK65542:UEE65547 UNG65542:UOA65547 UXC65542:UXW65547 VGY65542:VHS65547 VQU65542:VRO65547 WAQ65542:WBK65547 WKM65542:WLG65547 WUI65542:WVC65547 HW131078:IQ131083 RS131078:SM131083 ABO131078:ACI131083 ALK131078:AME131083 AVG131078:AWA131083 BFC131078:BFW131083 BOY131078:BPS131083 BYU131078:BZO131083 CIQ131078:CJK131083 CSM131078:CTG131083 DCI131078:DDC131083 DME131078:DMY131083 DWA131078:DWU131083 EFW131078:EGQ131083 EPS131078:EQM131083 EZO131078:FAI131083 FJK131078:FKE131083 FTG131078:FUA131083 GDC131078:GDW131083 GMY131078:GNS131083 GWU131078:GXO131083 HGQ131078:HHK131083 HQM131078:HRG131083 IAI131078:IBC131083 IKE131078:IKY131083 IUA131078:IUU131083 JDW131078:JEQ131083 JNS131078:JOM131083 JXO131078:JYI131083 KHK131078:KIE131083 KRG131078:KSA131083 LBC131078:LBW131083 LKY131078:LLS131083 LUU131078:LVO131083 MEQ131078:MFK131083 MOM131078:MPG131083 MYI131078:MZC131083 NIE131078:NIY131083 NSA131078:NSU131083 OBW131078:OCQ131083 OLS131078:OMM131083 OVO131078:OWI131083 PFK131078:PGE131083 PPG131078:PQA131083 PZC131078:PZW131083 QIY131078:QJS131083 QSU131078:QTO131083 RCQ131078:RDK131083 RMM131078:RNG131083 RWI131078:RXC131083 SGE131078:SGY131083 SQA131078:SQU131083 SZW131078:TAQ131083 TJS131078:TKM131083 TTO131078:TUI131083 UDK131078:UEE131083 UNG131078:UOA131083 UXC131078:UXW131083 VGY131078:VHS131083 VQU131078:VRO131083 WAQ131078:WBK131083 WKM131078:WLG131083 WUI131078:WVC131083 HW196614:IQ196619 RS196614:SM196619 ABO196614:ACI196619 ALK196614:AME196619 AVG196614:AWA196619 BFC196614:BFW196619 BOY196614:BPS196619 BYU196614:BZO196619 CIQ196614:CJK196619 CSM196614:CTG196619 DCI196614:DDC196619 DME196614:DMY196619 DWA196614:DWU196619 EFW196614:EGQ196619 EPS196614:EQM196619 EZO196614:FAI196619 FJK196614:FKE196619 FTG196614:FUA196619 GDC196614:GDW196619 GMY196614:GNS196619 GWU196614:GXO196619 HGQ196614:HHK196619 HQM196614:HRG196619 IAI196614:IBC196619 IKE196614:IKY196619 IUA196614:IUU196619 JDW196614:JEQ196619 JNS196614:JOM196619 JXO196614:JYI196619 KHK196614:KIE196619 KRG196614:KSA196619 LBC196614:LBW196619 LKY196614:LLS196619 LUU196614:LVO196619 MEQ196614:MFK196619 MOM196614:MPG196619 MYI196614:MZC196619 NIE196614:NIY196619 NSA196614:NSU196619 OBW196614:OCQ196619 OLS196614:OMM196619 OVO196614:OWI196619 PFK196614:PGE196619 PPG196614:PQA196619 PZC196614:PZW196619 QIY196614:QJS196619 QSU196614:QTO196619 RCQ196614:RDK196619 RMM196614:RNG196619 RWI196614:RXC196619 SGE196614:SGY196619 SQA196614:SQU196619 SZW196614:TAQ196619 TJS196614:TKM196619 TTO196614:TUI196619 UDK196614:UEE196619 UNG196614:UOA196619 UXC196614:UXW196619 VGY196614:VHS196619 VQU196614:VRO196619 WAQ196614:WBK196619 WKM196614:WLG196619 WUI196614:WVC196619 HW262150:IQ262155 RS262150:SM262155 ABO262150:ACI262155 ALK262150:AME262155 AVG262150:AWA262155 BFC262150:BFW262155 BOY262150:BPS262155 BYU262150:BZO262155 CIQ262150:CJK262155 CSM262150:CTG262155 DCI262150:DDC262155 DME262150:DMY262155 DWA262150:DWU262155 EFW262150:EGQ262155 EPS262150:EQM262155 EZO262150:FAI262155 FJK262150:FKE262155 FTG262150:FUA262155 GDC262150:GDW262155 GMY262150:GNS262155 GWU262150:GXO262155 HGQ262150:HHK262155 HQM262150:HRG262155 IAI262150:IBC262155 IKE262150:IKY262155 IUA262150:IUU262155 JDW262150:JEQ262155 JNS262150:JOM262155 JXO262150:JYI262155 KHK262150:KIE262155 KRG262150:KSA262155 LBC262150:LBW262155 LKY262150:LLS262155 LUU262150:LVO262155 MEQ262150:MFK262155 MOM262150:MPG262155 MYI262150:MZC262155 NIE262150:NIY262155 NSA262150:NSU262155 OBW262150:OCQ262155 OLS262150:OMM262155 OVO262150:OWI262155 PFK262150:PGE262155 PPG262150:PQA262155 PZC262150:PZW262155 QIY262150:QJS262155 QSU262150:QTO262155 RCQ262150:RDK262155 RMM262150:RNG262155 RWI262150:RXC262155 SGE262150:SGY262155 SQA262150:SQU262155 SZW262150:TAQ262155 TJS262150:TKM262155 TTO262150:TUI262155 UDK262150:UEE262155 UNG262150:UOA262155 UXC262150:UXW262155 VGY262150:VHS262155 VQU262150:VRO262155 WAQ262150:WBK262155 WKM262150:WLG262155 WUI262150:WVC262155 HW327686:IQ327691 RS327686:SM327691 ABO327686:ACI327691 ALK327686:AME327691 AVG327686:AWA327691 BFC327686:BFW327691 BOY327686:BPS327691 BYU327686:BZO327691 CIQ327686:CJK327691 CSM327686:CTG327691 DCI327686:DDC327691 DME327686:DMY327691 DWA327686:DWU327691 EFW327686:EGQ327691 EPS327686:EQM327691 EZO327686:FAI327691 FJK327686:FKE327691 FTG327686:FUA327691 GDC327686:GDW327691 GMY327686:GNS327691 GWU327686:GXO327691 HGQ327686:HHK327691 HQM327686:HRG327691 IAI327686:IBC327691 IKE327686:IKY327691 IUA327686:IUU327691 JDW327686:JEQ327691 JNS327686:JOM327691 JXO327686:JYI327691 KHK327686:KIE327691 KRG327686:KSA327691 LBC327686:LBW327691 LKY327686:LLS327691 LUU327686:LVO327691 MEQ327686:MFK327691 MOM327686:MPG327691 MYI327686:MZC327691 NIE327686:NIY327691 NSA327686:NSU327691 OBW327686:OCQ327691 OLS327686:OMM327691 OVO327686:OWI327691 PFK327686:PGE327691 PPG327686:PQA327691 PZC327686:PZW327691 QIY327686:QJS327691 QSU327686:QTO327691 RCQ327686:RDK327691 RMM327686:RNG327691 RWI327686:RXC327691 SGE327686:SGY327691 SQA327686:SQU327691 SZW327686:TAQ327691 TJS327686:TKM327691 TTO327686:TUI327691 UDK327686:UEE327691 UNG327686:UOA327691 UXC327686:UXW327691 VGY327686:VHS327691 VQU327686:VRO327691 WAQ327686:WBK327691 WKM327686:WLG327691 WUI327686:WVC327691 HW393222:IQ393227 RS393222:SM393227 ABO393222:ACI393227 ALK393222:AME393227 AVG393222:AWA393227 BFC393222:BFW393227 BOY393222:BPS393227 BYU393222:BZO393227 CIQ393222:CJK393227 CSM393222:CTG393227 DCI393222:DDC393227 DME393222:DMY393227 DWA393222:DWU393227 EFW393222:EGQ393227 EPS393222:EQM393227 EZO393222:FAI393227 FJK393222:FKE393227 FTG393222:FUA393227 GDC393222:GDW393227 GMY393222:GNS393227 GWU393222:GXO393227 HGQ393222:HHK393227 HQM393222:HRG393227 IAI393222:IBC393227 IKE393222:IKY393227 IUA393222:IUU393227 JDW393222:JEQ393227 JNS393222:JOM393227 JXO393222:JYI393227 KHK393222:KIE393227 KRG393222:KSA393227 LBC393222:LBW393227 LKY393222:LLS393227 LUU393222:LVO393227 MEQ393222:MFK393227 MOM393222:MPG393227 MYI393222:MZC393227 NIE393222:NIY393227 NSA393222:NSU393227 OBW393222:OCQ393227 OLS393222:OMM393227 OVO393222:OWI393227 PFK393222:PGE393227 PPG393222:PQA393227 PZC393222:PZW393227 QIY393222:QJS393227 QSU393222:QTO393227 RCQ393222:RDK393227 RMM393222:RNG393227 RWI393222:RXC393227 SGE393222:SGY393227 SQA393222:SQU393227 SZW393222:TAQ393227 TJS393222:TKM393227 TTO393222:TUI393227 UDK393222:UEE393227 UNG393222:UOA393227 UXC393222:UXW393227 VGY393222:VHS393227 VQU393222:VRO393227 WAQ393222:WBK393227 WKM393222:WLG393227 WUI393222:WVC393227 HW458758:IQ458763 RS458758:SM458763 ABO458758:ACI458763 ALK458758:AME458763 AVG458758:AWA458763 BFC458758:BFW458763 BOY458758:BPS458763 BYU458758:BZO458763 CIQ458758:CJK458763 CSM458758:CTG458763 DCI458758:DDC458763 DME458758:DMY458763 DWA458758:DWU458763 EFW458758:EGQ458763 EPS458758:EQM458763 EZO458758:FAI458763 FJK458758:FKE458763 FTG458758:FUA458763 GDC458758:GDW458763 GMY458758:GNS458763 GWU458758:GXO458763 HGQ458758:HHK458763 HQM458758:HRG458763 IAI458758:IBC458763 IKE458758:IKY458763 IUA458758:IUU458763 JDW458758:JEQ458763 JNS458758:JOM458763 JXO458758:JYI458763 KHK458758:KIE458763 KRG458758:KSA458763 LBC458758:LBW458763 LKY458758:LLS458763 LUU458758:LVO458763 MEQ458758:MFK458763 MOM458758:MPG458763 MYI458758:MZC458763 NIE458758:NIY458763 NSA458758:NSU458763 OBW458758:OCQ458763 OLS458758:OMM458763 OVO458758:OWI458763 PFK458758:PGE458763 PPG458758:PQA458763 PZC458758:PZW458763 QIY458758:QJS458763 QSU458758:QTO458763 RCQ458758:RDK458763 RMM458758:RNG458763 RWI458758:RXC458763 SGE458758:SGY458763 SQA458758:SQU458763 SZW458758:TAQ458763 TJS458758:TKM458763 TTO458758:TUI458763 UDK458758:UEE458763 UNG458758:UOA458763 UXC458758:UXW458763 VGY458758:VHS458763 VQU458758:VRO458763 WAQ458758:WBK458763 WKM458758:WLG458763 WUI458758:WVC458763 HW524294:IQ524299 RS524294:SM524299 ABO524294:ACI524299 ALK524294:AME524299 AVG524294:AWA524299 BFC524294:BFW524299 BOY524294:BPS524299 BYU524294:BZO524299 CIQ524294:CJK524299 CSM524294:CTG524299 DCI524294:DDC524299 DME524294:DMY524299 DWA524294:DWU524299 EFW524294:EGQ524299 EPS524294:EQM524299 EZO524294:FAI524299 FJK524294:FKE524299 FTG524294:FUA524299 GDC524294:GDW524299 GMY524294:GNS524299 GWU524294:GXO524299 HGQ524294:HHK524299 HQM524294:HRG524299 IAI524294:IBC524299 IKE524294:IKY524299 IUA524294:IUU524299 JDW524294:JEQ524299 JNS524294:JOM524299 JXO524294:JYI524299 KHK524294:KIE524299 KRG524294:KSA524299 LBC524294:LBW524299 LKY524294:LLS524299 LUU524294:LVO524299 MEQ524294:MFK524299 MOM524294:MPG524299 MYI524294:MZC524299 NIE524294:NIY524299 NSA524294:NSU524299 OBW524294:OCQ524299 OLS524294:OMM524299 OVO524294:OWI524299 PFK524294:PGE524299 PPG524294:PQA524299 PZC524294:PZW524299 QIY524294:QJS524299 QSU524294:QTO524299 RCQ524294:RDK524299 RMM524294:RNG524299 RWI524294:RXC524299 SGE524294:SGY524299 SQA524294:SQU524299 SZW524294:TAQ524299 TJS524294:TKM524299 TTO524294:TUI524299 UDK524294:UEE524299 UNG524294:UOA524299 UXC524294:UXW524299 VGY524294:VHS524299 VQU524294:VRO524299 WAQ524294:WBK524299 WKM524294:WLG524299 WUI524294:WVC524299 HW589830:IQ589835 RS589830:SM589835 ABO589830:ACI589835 ALK589830:AME589835 AVG589830:AWA589835 BFC589830:BFW589835 BOY589830:BPS589835 BYU589830:BZO589835 CIQ589830:CJK589835 CSM589830:CTG589835 DCI589830:DDC589835 DME589830:DMY589835 DWA589830:DWU589835 EFW589830:EGQ589835 EPS589830:EQM589835 EZO589830:FAI589835 FJK589830:FKE589835 FTG589830:FUA589835 GDC589830:GDW589835 GMY589830:GNS589835 GWU589830:GXO589835 HGQ589830:HHK589835 HQM589830:HRG589835 IAI589830:IBC589835 IKE589830:IKY589835 IUA589830:IUU589835 JDW589830:JEQ589835 JNS589830:JOM589835 JXO589830:JYI589835 KHK589830:KIE589835 KRG589830:KSA589835 LBC589830:LBW589835 LKY589830:LLS589835 LUU589830:LVO589835 MEQ589830:MFK589835 MOM589830:MPG589835 MYI589830:MZC589835 NIE589830:NIY589835 NSA589830:NSU589835 OBW589830:OCQ589835 OLS589830:OMM589835 OVO589830:OWI589835 PFK589830:PGE589835 PPG589830:PQA589835 PZC589830:PZW589835 QIY589830:QJS589835 QSU589830:QTO589835 RCQ589830:RDK589835 RMM589830:RNG589835 RWI589830:RXC589835 SGE589830:SGY589835 SQA589830:SQU589835 SZW589830:TAQ589835 TJS589830:TKM589835 TTO589830:TUI589835 UDK589830:UEE589835 UNG589830:UOA589835 UXC589830:UXW589835 VGY589830:VHS589835 VQU589830:VRO589835 WAQ589830:WBK589835 WKM589830:WLG589835 WUI589830:WVC589835 HW655366:IQ655371 RS655366:SM655371 ABO655366:ACI655371 ALK655366:AME655371 AVG655366:AWA655371 BFC655366:BFW655371 BOY655366:BPS655371 BYU655366:BZO655371 CIQ655366:CJK655371 CSM655366:CTG655371 DCI655366:DDC655371 DME655366:DMY655371 DWA655366:DWU655371 EFW655366:EGQ655371 EPS655366:EQM655371 EZO655366:FAI655371 FJK655366:FKE655371 FTG655366:FUA655371 GDC655366:GDW655371 GMY655366:GNS655371 GWU655366:GXO655371 HGQ655366:HHK655371 HQM655366:HRG655371 IAI655366:IBC655371 IKE655366:IKY655371 IUA655366:IUU655371 JDW655366:JEQ655371 JNS655366:JOM655371 JXO655366:JYI655371 KHK655366:KIE655371 KRG655366:KSA655371 LBC655366:LBW655371 LKY655366:LLS655371 LUU655366:LVO655371 MEQ655366:MFK655371 MOM655366:MPG655371 MYI655366:MZC655371 NIE655366:NIY655371 NSA655366:NSU655371 OBW655366:OCQ655371 OLS655366:OMM655371 OVO655366:OWI655371 PFK655366:PGE655371 PPG655366:PQA655371 PZC655366:PZW655371 QIY655366:QJS655371 QSU655366:QTO655371 RCQ655366:RDK655371 RMM655366:RNG655371 RWI655366:RXC655371 SGE655366:SGY655371 SQA655366:SQU655371 SZW655366:TAQ655371 TJS655366:TKM655371 TTO655366:TUI655371 UDK655366:UEE655371 UNG655366:UOA655371 UXC655366:UXW655371 VGY655366:VHS655371 VQU655366:VRO655371 WAQ655366:WBK655371 WKM655366:WLG655371 WUI655366:WVC655371 HW720902:IQ720907 RS720902:SM720907 ABO720902:ACI720907 ALK720902:AME720907 AVG720902:AWA720907 BFC720902:BFW720907 BOY720902:BPS720907 BYU720902:BZO720907 CIQ720902:CJK720907 CSM720902:CTG720907 DCI720902:DDC720907 DME720902:DMY720907 DWA720902:DWU720907 EFW720902:EGQ720907 EPS720902:EQM720907 EZO720902:FAI720907 FJK720902:FKE720907 FTG720902:FUA720907 GDC720902:GDW720907 GMY720902:GNS720907 GWU720902:GXO720907 HGQ720902:HHK720907 HQM720902:HRG720907 IAI720902:IBC720907 IKE720902:IKY720907 IUA720902:IUU720907 JDW720902:JEQ720907 JNS720902:JOM720907 JXO720902:JYI720907 KHK720902:KIE720907 KRG720902:KSA720907 LBC720902:LBW720907 LKY720902:LLS720907 LUU720902:LVO720907 MEQ720902:MFK720907 MOM720902:MPG720907 MYI720902:MZC720907 NIE720902:NIY720907 NSA720902:NSU720907 OBW720902:OCQ720907 OLS720902:OMM720907 OVO720902:OWI720907 PFK720902:PGE720907 PPG720902:PQA720907 PZC720902:PZW720907 QIY720902:QJS720907 QSU720902:QTO720907 RCQ720902:RDK720907 RMM720902:RNG720907 RWI720902:RXC720907 SGE720902:SGY720907 SQA720902:SQU720907 SZW720902:TAQ720907 TJS720902:TKM720907 TTO720902:TUI720907 UDK720902:UEE720907 UNG720902:UOA720907 UXC720902:UXW720907 VGY720902:VHS720907 VQU720902:VRO720907 WAQ720902:WBK720907 WKM720902:WLG720907 WUI720902:WVC720907 HW786438:IQ786443 RS786438:SM786443 ABO786438:ACI786443 ALK786438:AME786443 AVG786438:AWA786443 BFC786438:BFW786443 BOY786438:BPS786443 BYU786438:BZO786443 CIQ786438:CJK786443 CSM786438:CTG786443 DCI786438:DDC786443 DME786438:DMY786443 DWA786438:DWU786443 EFW786438:EGQ786443 EPS786438:EQM786443 EZO786438:FAI786443 FJK786438:FKE786443 FTG786438:FUA786443 GDC786438:GDW786443 GMY786438:GNS786443 GWU786438:GXO786443 HGQ786438:HHK786443 HQM786438:HRG786443 IAI786438:IBC786443 IKE786438:IKY786443 IUA786438:IUU786443 JDW786438:JEQ786443 JNS786438:JOM786443 JXO786438:JYI786443 KHK786438:KIE786443 KRG786438:KSA786443 LBC786438:LBW786443 LKY786438:LLS786443 LUU786438:LVO786443 MEQ786438:MFK786443 MOM786438:MPG786443 MYI786438:MZC786443 NIE786438:NIY786443 NSA786438:NSU786443 OBW786438:OCQ786443 OLS786438:OMM786443 OVO786438:OWI786443 PFK786438:PGE786443 PPG786438:PQA786443 PZC786438:PZW786443 QIY786438:QJS786443 QSU786438:QTO786443 RCQ786438:RDK786443 RMM786438:RNG786443 RWI786438:RXC786443 SGE786438:SGY786443 SQA786438:SQU786443 SZW786438:TAQ786443 TJS786438:TKM786443 TTO786438:TUI786443 UDK786438:UEE786443 UNG786438:UOA786443 UXC786438:UXW786443 VGY786438:VHS786443 VQU786438:VRO786443 WAQ786438:WBK786443 WKM786438:WLG786443 WUI786438:WVC786443 HW851974:IQ851979 RS851974:SM851979 ABO851974:ACI851979 ALK851974:AME851979 AVG851974:AWA851979 BFC851974:BFW851979 BOY851974:BPS851979 BYU851974:BZO851979 CIQ851974:CJK851979 CSM851974:CTG851979 DCI851974:DDC851979 DME851974:DMY851979 DWA851974:DWU851979 EFW851974:EGQ851979 EPS851974:EQM851979 EZO851974:FAI851979 FJK851974:FKE851979 FTG851974:FUA851979 GDC851974:GDW851979 GMY851974:GNS851979 GWU851974:GXO851979 HGQ851974:HHK851979 HQM851974:HRG851979 IAI851974:IBC851979 IKE851974:IKY851979 IUA851974:IUU851979 JDW851974:JEQ851979 JNS851974:JOM851979 JXO851974:JYI851979 KHK851974:KIE851979 KRG851974:KSA851979 LBC851974:LBW851979 LKY851974:LLS851979 LUU851974:LVO851979 MEQ851974:MFK851979 MOM851974:MPG851979 MYI851974:MZC851979 NIE851974:NIY851979 NSA851974:NSU851979 OBW851974:OCQ851979 OLS851974:OMM851979 OVO851974:OWI851979 PFK851974:PGE851979 PPG851974:PQA851979 PZC851974:PZW851979 QIY851974:QJS851979 QSU851974:QTO851979 RCQ851974:RDK851979 RMM851974:RNG851979 RWI851974:RXC851979 SGE851974:SGY851979 SQA851974:SQU851979 SZW851974:TAQ851979 TJS851974:TKM851979 TTO851974:TUI851979 UDK851974:UEE851979 UNG851974:UOA851979 UXC851974:UXW851979 VGY851974:VHS851979 VQU851974:VRO851979 WAQ851974:WBK851979 WKM851974:WLG851979 WUI851974:WVC851979 HW917510:IQ917515 RS917510:SM917515 ABO917510:ACI917515 ALK917510:AME917515 AVG917510:AWA917515 BFC917510:BFW917515 BOY917510:BPS917515 BYU917510:BZO917515 CIQ917510:CJK917515 CSM917510:CTG917515 DCI917510:DDC917515 DME917510:DMY917515 DWA917510:DWU917515 EFW917510:EGQ917515 EPS917510:EQM917515 EZO917510:FAI917515 FJK917510:FKE917515 FTG917510:FUA917515 GDC917510:GDW917515 GMY917510:GNS917515 GWU917510:GXO917515 HGQ917510:HHK917515 HQM917510:HRG917515 IAI917510:IBC917515 IKE917510:IKY917515 IUA917510:IUU917515 JDW917510:JEQ917515 JNS917510:JOM917515 JXO917510:JYI917515 KHK917510:KIE917515 KRG917510:KSA917515 LBC917510:LBW917515 LKY917510:LLS917515 LUU917510:LVO917515 MEQ917510:MFK917515 MOM917510:MPG917515 MYI917510:MZC917515 NIE917510:NIY917515 NSA917510:NSU917515 OBW917510:OCQ917515 OLS917510:OMM917515 OVO917510:OWI917515 PFK917510:PGE917515 PPG917510:PQA917515 PZC917510:PZW917515 QIY917510:QJS917515 QSU917510:QTO917515 RCQ917510:RDK917515 RMM917510:RNG917515 RWI917510:RXC917515 SGE917510:SGY917515 SQA917510:SQU917515 SZW917510:TAQ917515 TJS917510:TKM917515 TTO917510:TUI917515 UDK917510:UEE917515 UNG917510:UOA917515 UXC917510:UXW917515 VGY917510:VHS917515 VQU917510:VRO917515 WAQ917510:WBK917515 WKM917510:WLG917515 WUI917510:WVC917515 HW983046:IQ983051 RS983046:SM983051 ABO983046:ACI983051 ALK983046:AME983051 AVG983046:AWA983051 BFC983046:BFW983051 BOY983046:BPS983051 BYU983046:BZO983051 CIQ983046:CJK983051 CSM983046:CTG983051 DCI983046:DDC983051 DME983046:DMY983051 DWA983046:DWU983051 EFW983046:EGQ983051 EPS983046:EQM983051 EZO983046:FAI983051 FJK983046:FKE983051 FTG983046:FUA983051 GDC983046:GDW983051 GMY983046:GNS983051 GWU983046:GXO983051 HGQ983046:HHK983051 HQM983046:HRG983051 IAI983046:IBC983051 IKE983046:IKY983051 IUA983046:IUU983051 JDW983046:JEQ983051 JNS983046:JOM983051 JXO983046:JYI983051 KHK983046:KIE983051 KRG983046:KSA983051 LBC983046:LBW983051 LKY983046:LLS983051 LUU983046:LVO983051 MEQ983046:MFK983051 MOM983046:MPG983051 MYI983046:MZC983051 NIE983046:NIY983051 NSA983046:NSU983051 OBW983046:OCQ983051 OLS983046:OMM983051 OVO983046:OWI983051 PFK983046:PGE983051 PPG983046:PQA983051 PZC983046:PZW983051 QIY983046:QJS983051 QSU983046:QTO983051 RCQ983046:RDK983051 RMM983046:RNG983051 RWI983046:RXC983051 SGE983046:SGY983051 SQA983046:SQU983051 SZW983046:TAQ983051 TJS983046:TKM983051 TTO983046:TUI983051 UDK983046:UEE983051 UNG983046:UOA983051 UXC983046:UXW983051 VGY983046:VHS983051 VQU983046:VRO983051 WAQ983046:WBK983051 WKM983046:WLG983051 WUI983046:WVC983051 WUG23:WUG31 WKK23:WKK31 WAO23:WAO31 VQS23:VQS31 VGW23:VGW31 UXA23:UXA31 UNE23:UNE31 UDI23:UDI31 TTM23:TTM31 TJQ23:TJQ31 SZU23:SZU31 SPY23:SPY31 SGC23:SGC31 RWG23:RWG31 RMK23:RMK31 RCO23:RCO31 QSS23:QSS31 QIW23:QIW31 PZA23:PZA31 PPE23:PPE31 PFI23:PFI31 OVM23:OVM31 OLQ23:OLQ31 OBU23:OBU31 NRY23:NRY31 NIC23:NIC31 MYG23:MYG31 MOK23:MOK31 MEO23:MEO31 LUS23:LUS31 LKW23:LKW31 LBA23:LBA31 KRE23:KRE31 KHI23:KHI31 JXM23:JXM31 JNQ23:JNQ31 JDU23:JDU31 ITY23:ITY31 IKC23:IKC31 IAG23:IAG31 HQK23:HQK31 HGO23:HGO31 GWS23:GWS31 GMW23:GMW31 GDA23:GDA31 FTE23:FTE31 FJI23:FJI31 EZM23:EZM31 EPQ23:EPQ31 EFU23:EFU31 DVY23:DVY31 DMC23:DMC31 DCG23:DCG31 CSK23:CSK31 CIO23:CIO31 BYS23:BYS31 BOW23:BOW31 BFA23:BFA31 AVE23:AVE31 ALI23:ALI31 ABM23:ABM31 RQ23:RQ31 HU23:HU31 B15:B22 HW15:HW22 RS15:RS22 ABO15:ABO22 ALK15:ALK22 AVG15:AVG22 BFC15:BFC22 BOY15:BOY22 BYU15:BYU22 CIQ15:CIQ22 CSM15:CSM22 DCI15:DCI22 DME15:DME22 DWA15:DWA22 EFW15:EFW22 EPS15:EPS22 EZO15:EZO22 FJK15:FJK22 FTG15:FTG22 GDC15:GDC22 GMY15:GMY22 GWU15:GWU22 HGQ15:HGQ22 HQM15:HQM22 IAI15:IAI22 IKE15:IKE22 IUA15:IUA22 JDW15:JDW22 JNS15:JNS22 JXO15:JXO22 KHK15:KHK22 KRG15:KRG22 LBC15:LBC22 LKY15:LKY22 LUU15:LUU22 MEQ15:MEQ22 MOM15:MOM22 MYI15:MYI22 NIE15:NIE22 NSA15:NSA22 OBW15:OBW22 OLS15:OLS22 OVO15:OVO22 PFK15:PFK22 PPG15:PPG22 PZC15:PZC22 QIY15:QIY22 QSU15:QSU22 RCQ15:RCQ22 RMM15:RMM22 RWI15:RWI22 SGE15:SGE22 SQA15:SQA22 SZW15:SZW22 TJS15:TJS22 TTO15:TTO22 UDK15:UDK22 UNG15:UNG22 UXC15:UXC22 VGY15:VGY22 VQU15:VQU22 WAQ15:WAQ22 WKM15:WKM22 WUI15:WUI22 HX16:IQ22 RT16:SM22 ABP16:ACI22 ALL16:AME22 AVH16:AWA22 BFD16:BFW22 BOZ16:BPS22 BYV16:BZO22 CIR16:CJK22 CSN16:CTG22 DCJ16:DDC22 DMF16:DMY22 DWB16:DWU22 EFX16:EGQ22 EPT16:EQM22 EZP16:FAI22 FJL16:FKE22 FTH16:FUA22 GDD16:GDW22 GMZ16:GNS22 GWV16:GXO22 HGR16:HHK22 HQN16:HRG22 IAJ16:IBC22 IKF16:IKY22 IUB16:IUU22 JDX16:JEQ22 JNT16:JOM22 JXP16:JYI22 KHL16:KIE22 KRH16:KSA22 LBD16:LBW22 LKZ16:LLS22 LUV16:LVO22 MER16:MFK22 MON16:MPG22 MYJ16:MZC22 NIF16:NIY22 NSB16:NSU22 OBX16:OCQ22 OLT16:OMM22 OVP16:OWI22 PFL16:PGE22 PPH16:PQA22 PZD16:PZW22 QIZ16:QJS22 QSV16:QTO22 RCR16:RDK22 RMN16:RNG22 RWJ16:RXC22 SGF16:SGY22 SQB16:SQU22 SZX16:TAQ22 TJT16:TKM22 TTP16:TUI22 UDL16:UEE22 UNH16:UOA22 UXD16:UXW22 VGZ16:VHS22 VQV16:VRO22 WAR16:WBK22 WKN16:WLG22 WUJ16:WVC22 B983046:G983051 C65526:G65540 C131062:G131076 C196598:G196612 C262134:G262148 C327670:G327684 C393206:G393220 C458742:G458756 C524278:G524292 C589814:G589828 C655350:G655364 C720886:G720900 C786422:G786436 C851958:G851972 C917494:G917508 C983030:G983044 B65549:G65554 B131085:G131090 B196621:G196626 B262157:G262162 B327693:G327698 B393229:G393234 B458765:G458770 B524301:G524306 B589837:G589842 B655373:G655378 B720909:G720914 B786445:G786450 B851981:G851986 B917517:G917522 B983053:G983058 B24:G30 B65542:G65547 B131078:G131083 B196614:G196619 B262150:G262155 B327686:G327691 B393222:G393227 B458758:G458763 B524294:G524299 B589830:G589835 B655366:G655371 B720902:G720907 B786438:G786443 B851974:G851979 B917510:G917515 C16:G22">
      <formula1>900</formula1>
    </dataValidation>
  </dataValidations>
  <printOptions horizontalCentered="1"/>
  <pageMargins left="0" right="0" top="0.15748031496062992" bottom="0" header="0" footer="0"/>
  <pageSetup paperSize="9" scale="5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outlinePr summaryBelow="0"/>
    <pageSetUpPr fitToPage="1"/>
  </sheetPr>
  <dimension ref="A1:AR89"/>
  <sheetViews>
    <sheetView view="pageBreakPreview" zoomScale="55" zoomScaleNormal="70" zoomScaleSheetLayoutView="55" workbookViewId="0">
      <selection activeCell="E82" sqref="E82"/>
    </sheetView>
  </sheetViews>
  <sheetFormatPr defaultRowHeight="15" outlineLevelRow="1"/>
  <cols>
    <col min="1" max="1" width="20.5703125" style="22" customWidth="1"/>
    <col min="2" max="2" width="149.42578125" style="5" customWidth="1"/>
    <col min="3" max="3" width="14.7109375" style="5" bestFit="1" customWidth="1"/>
    <col min="4" max="5" width="10" style="5" bestFit="1" customWidth="1"/>
    <col min="6" max="6" width="11" style="5" bestFit="1" customWidth="1"/>
    <col min="7" max="8" width="12.5703125" style="5" bestFit="1" customWidth="1"/>
    <col min="9" max="9" width="8.42578125" style="5" bestFit="1" customWidth="1"/>
    <col min="10" max="10" width="9.7109375" style="5" bestFit="1" customWidth="1"/>
    <col min="11" max="11" width="11" style="5" bestFit="1" customWidth="1"/>
    <col min="12" max="13" width="12.5703125" style="5" bestFit="1" customWidth="1"/>
    <col min="14" max="14" width="8.42578125" style="5" bestFit="1" customWidth="1"/>
    <col min="15" max="15" width="9.7109375" style="5" bestFit="1" customWidth="1"/>
    <col min="16" max="16" width="11" style="5" bestFit="1" customWidth="1"/>
    <col min="17" max="18" width="12.5703125" style="5" bestFit="1" customWidth="1"/>
    <col min="19" max="19" width="8.42578125" style="5" bestFit="1" customWidth="1"/>
    <col min="20" max="20" width="9.7109375" style="5" bestFit="1" customWidth="1"/>
    <col min="21" max="21" width="11" style="5" bestFit="1" customWidth="1"/>
    <col min="22" max="22" width="10.85546875" style="5" bestFit="1" customWidth="1"/>
    <col min="23" max="23" width="10.140625" style="5" bestFit="1" customWidth="1"/>
    <col min="24" max="24" width="18.42578125" style="5" customWidth="1"/>
    <col min="25" max="25" width="14.42578125" style="5" customWidth="1"/>
    <col min="26" max="26" width="15.42578125" style="5" customWidth="1"/>
    <col min="27" max="28" width="14.7109375" style="5" bestFit="1" customWidth="1"/>
    <col min="29" max="29" width="16.28515625" style="5" bestFit="1" customWidth="1"/>
    <col min="30" max="30" width="10" style="5" bestFit="1" customWidth="1"/>
    <col min="31" max="31" width="12.5703125" style="5" bestFit="1" customWidth="1"/>
    <col min="32" max="34" width="14.7109375" style="5" bestFit="1" customWidth="1"/>
    <col min="35" max="35" width="10" style="5" bestFit="1" customWidth="1"/>
    <col min="36" max="36" width="12.5703125" style="5" bestFit="1" customWidth="1"/>
    <col min="37" max="37" width="11" style="5" bestFit="1" customWidth="1"/>
    <col min="38" max="39" width="14.7109375" style="5" bestFit="1" customWidth="1"/>
    <col min="40" max="40" width="10" style="5" bestFit="1" customWidth="1"/>
    <col min="41" max="41" width="12.5703125" style="5" bestFit="1" customWidth="1"/>
    <col min="42" max="42" width="14.7109375" style="5" bestFit="1" customWidth="1"/>
    <col min="43" max="43" width="10.85546875" style="5" bestFit="1" customWidth="1"/>
    <col min="44" max="44" width="14.7109375" style="5" bestFit="1" customWidth="1"/>
    <col min="45" max="231" width="9.140625" style="5"/>
    <col min="232" max="232" width="4.85546875" style="5" customWidth="1"/>
    <col min="233" max="233" width="26.5703125" style="5" customWidth="1"/>
    <col min="234" max="234" width="11.28515625" style="5" bestFit="1" customWidth="1"/>
    <col min="235" max="235" width="80.5703125" style="5" customWidth="1"/>
    <col min="236" max="236" width="18" style="5" customWidth="1"/>
    <col min="237" max="237" width="19.42578125" style="5" customWidth="1"/>
    <col min="238" max="238" width="16.140625" style="5" bestFit="1" customWidth="1"/>
    <col min="239" max="239" width="18.28515625" style="5" customWidth="1"/>
    <col min="240" max="240" width="17.85546875" style="5" customWidth="1"/>
    <col min="241" max="241" width="16.140625" style="5" bestFit="1" customWidth="1"/>
    <col min="242" max="242" width="17.5703125" style="5" customWidth="1"/>
    <col min="243" max="243" width="19.28515625" style="5" customWidth="1"/>
    <col min="244" max="244" width="16.140625" style="5" bestFit="1" customWidth="1"/>
    <col min="245" max="245" width="18.5703125" style="5" customWidth="1"/>
    <col min="246" max="246" width="16.140625" style="5" customWidth="1"/>
    <col min="247" max="247" width="18.42578125" style="5" bestFit="1" customWidth="1"/>
    <col min="248" max="248" width="25.28515625" style="5" bestFit="1" customWidth="1"/>
    <col min="249" max="487" width="9.140625" style="5"/>
    <col min="488" max="488" width="4.85546875" style="5" customWidth="1"/>
    <col min="489" max="489" width="26.5703125" style="5" customWidth="1"/>
    <col min="490" max="490" width="11.28515625" style="5" bestFit="1" customWidth="1"/>
    <col min="491" max="491" width="80.5703125" style="5" customWidth="1"/>
    <col min="492" max="492" width="18" style="5" customWidth="1"/>
    <col min="493" max="493" width="19.42578125" style="5" customWidth="1"/>
    <col min="494" max="494" width="16.140625" style="5" bestFit="1" customWidth="1"/>
    <col min="495" max="495" width="18.28515625" style="5" customWidth="1"/>
    <col min="496" max="496" width="17.85546875" style="5" customWidth="1"/>
    <col min="497" max="497" width="16.140625" style="5" bestFit="1" customWidth="1"/>
    <col min="498" max="498" width="17.5703125" style="5" customWidth="1"/>
    <col min="499" max="499" width="19.28515625" style="5" customWidth="1"/>
    <col min="500" max="500" width="16.140625" style="5" bestFit="1" customWidth="1"/>
    <col min="501" max="501" width="18.5703125" style="5" customWidth="1"/>
    <col min="502" max="502" width="16.140625" style="5" customWidth="1"/>
    <col min="503" max="503" width="18.42578125" style="5" bestFit="1" customWidth="1"/>
    <col min="504" max="504" width="25.28515625" style="5" bestFit="1" customWidth="1"/>
    <col min="505" max="743" width="9.140625" style="5"/>
    <col min="744" max="744" width="4.85546875" style="5" customWidth="1"/>
    <col min="745" max="745" width="26.5703125" style="5" customWidth="1"/>
    <col min="746" max="746" width="11.28515625" style="5" bestFit="1" customWidth="1"/>
    <col min="747" max="747" width="80.5703125" style="5" customWidth="1"/>
    <col min="748" max="748" width="18" style="5" customWidth="1"/>
    <col min="749" max="749" width="19.42578125" style="5" customWidth="1"/>
    <col min="750" max="750" width="16.140625" style="5" bestFit="1" customWidth="1"/>
    <col min="751" max="751" width="18.28515625" style="5" customWidth="1"/>
    <col min="752" max="752" width="17.85546875" style="5" customWidth="1"/>
    <col min="753" max="753" width="16.140625" style="5" bestFit="1" customWidth="1"/>
    <col min="754" max="754" width="17.5703125" style="5" customWidth="1"/>
    <col min="755" max="755" width="19.28515625" style="5" customWidth="1"/>
    <col min="756" max="756" width="16.140625" style="5" bestFit="1" customWidth="1"/>
    <col min="757" max="757" width="18.5703125" style="5" customWidth="1"/>
    <col min="758" max="758" width="16.140625" style="5" customWidth="1"/>
    <col min="759" max="759" width="18.42578125" style="5" bestFit="1" customWidth="1"/>
    <col min="760" max="760" width="25.28515625" style="5" bestFit="1" customWidth="1"/>
    <col min="761" max="999" width="9.140625" style="5"/>
    <col min="1000" max="1000" width="4.85546875" style="5" customWidth="1"/>
    <col min="1001" max="1001" width="26.5703125" style="5" customWidth="1"/>
    <col min="1002" max="1002" width="11.28515625" style="5" bestFit="1" customWidth="1"/>
    <col min="1003" max="1003" width="80.5703125" style="5" customWidth="1"/>
    <col min="1004" max="1004" width="18" style="5" customWidth="1"/>
    <col min="1005" max="1005" width="19.42578125" style="5" customWidth="1"/>
    <col min="1006" max="1006" width="16.140625" style="5" bestFit="1" customWidth="1"/>
    <col min="1007" max="1007" width="18.28515625" style="5" customWidth="1"/>
    <col min="1008" max="1008" width="17.85546875" style="5" customWidth="1"/>
    <col min="1009" max="1009" width="16.140625" style="5" bestFit="1" customWidth="1"/>
    <col min="1010" max="1010" width="17.5703125" style="5" customWidth="1"/>
    <col min="1011" max="1011" width="19.28515625" style="5" customWidth="1"/>
    <col min="1012" max="1012" width="16.140625" style="5" bestFit="1" customWidth="1"/>
    <col min="1013" max="1013" width="18.5703125" style="5" customWidth="1"/>
    <col min="1014" max="1014" width="16.140625" style="5" customWidth="1"/>
    <col min="1015" max="1015" width="18.42578125" style="5" bestFit="1" customWidth="1"/>
    <col min="1016" max="1016" width="25.28515625" style="5" bestFit="1" customWidth="1"/>
    <col min="1017" max="1255" width="9.140625" style="5"/>
    <col min="1256" max="1256" width="4.85546875" style="5" customWidth="1"/>
    <col min="1257" max="1257" width="26.5703125" style="5" customWidth="1"/>
    <col min="1258" max="1258" width="11.28515625" style="5" bestFit="1" customWidth="1"/>
    <col min="1259" max="1259" width="80.5703125" style="5" customWidth="1"/>
    <col min="1260" max="1260" width="18" style="5" customWidth="1"/>
    <col min="1261" max="1261" width="19.42578125" style="5" customWidth="1"/>
    <col min="1262" max="1262" width="16.140625" style="5" bestFit="1" customWidth="1"/>
    <col min="1263" max="1263" width="18.28515625" style="5" customWidth="1"/>
    <col min="1264" max="1264" width="17.85546875" style="5" customWidth="1"/>
    <col min="1265" max="1265" width="16.140625" style="5" bestFit="1" customWidth="1"/>
    <col min="1266" max="1266" width="17.5703125" style="5" customWidth="1"/>
    <col min="1267" max="1267" width="19.28515625" style="5" customWidth="1"/>
    <col min="1268" max="1268" width="16.140625" style="5" bestFit="1" customWidth="1"/>
    <col min="1269" max="1269" width="18.5703125" style="5" customWidth="1"/>
    <col min="1270" max="1270" width="16.140625" style="5" customWidth="1"/>
    <col min="1271" max="1271" width="18.42578125" style="5" bestFit="1" customWidth="1"/>
    <col min="1272" max="1272" width="25.28515625" style="5" bestFit="1" customWidth="1"/>
    <col min="1273" max="1511" width="9.140625" style="5"/>
    <col min="1512" max="1512" width="4.85546875" style="5" customWidth="1"/>
    <col min="1513" max="1513" width="26.5703125" style="5" customWidth="1"/>
    <col min="1514" max="1514" width="11.28515625" style="5" bestFit="1" customWidth="1"/>
    <col min="1515" max="1515" width="80.5703125" style="5" customWidth="1"/>
    <col min="1516" max="1516" width="18" style="5" customWidth="1"/>
    <col min="1517" max="1517" width="19.42578125" style="5" customWidth="1"/>
    <col min="1518" max="1518" width="16.140625" style="5" bestFit="1" customWidth="1"/>
    <col min="1519" max="1519" width="18.28515625" style="5" customWidth="1"/>
    <col min="1520" max="1520" width="17.85546875" style="5" customWidth="1"/>
    <col min="1521" max="1521" width="16.140625" style="5" bestFit="1" customWidth="1"/>
    <col min="1522" max="1522" width="17.5703125" style="5" customWidth="1"/>
    <col min="1523" max="1523" width="19.28515625" style="5" customWidth="1"/>
    <col min="1524" max="1524" width="16.140625" style="5" bestFit="1" customWidth="1"/>
    <col min="1525" max="1525" width="18.5703125" style="5" customWidth="1"/>
    <col min="1526" max="1526" width="16.140625" style="5" customWidth="1"/>
    <col min="1527" max="1527" width="18.42578125" style="5" bestFit="1" customWidth="1"/>
    <col min="1528" max="1528" width="25.28515625" style="5" bestFit="1" customWidth="1"/>
    <col min="1529" max="1767" width="9.140625" style="5"/>
    <col min="1768" max="1768" width="4.85546875" style="5" customWidth="1"/>
    <col min="1769" max="1769" width="26.5703125" style="5" customWidth="1"/>
    <col min="1770" max="1770" width="11.28515625" style="5" bestFit="1" customWidth="1"/>
    <col min="1771" max="1771" width="80.5703125" style="5" customWidth="1"/>
    <col min="1772" max="1772" width="18" style="5" customWidth="1"/>
    <col min="1773" max="1773" width="19.42578125" style="5" customWidth="1"/>
    <col min="1774" max="1774" width="16.140625" style="5" bestFit="1" customWidth="1"/>
    <col min="1775" max="1775" width="18.28515625" style="5" customWidth="1"/>
    <col min="1776" max="1776" width="17.85546875" style="5" customWidth="1"/>
    <col min="1777" max="1777" width="16.140625" style="5" bestFit="1" customWidth="1"/>
    <col min="1778" max="1778" width="17.5703125" style="5" customWidth="1"/>
    <col min="1779" max="1779" width="19.28515625" style="5" customWidth="1"/>
    <col min="1780" max="1780" width="16.140625" style="5" bestFit="1" customWidth="1"/>
    <col min="1781" max="1781" width="18.5703125" style="5" customWidth="1"/>
    <col min="1782" max="1782" width="16.140625" style="5" customWidth="1"/>
    <col min="1783" max="1783" width="18.42578125" style="5" bestFit="1" customWidth="1"/>
    <col min="1784" max="1784" width="25.28515625" style="5" bestFit="1" customWidth="1"/>
    <col min="1785" max="2023" width="9.140625" style="5"/>
    <col min="2024" max="2024" width="4.85546875" style="5" customWidth="1"/>
    <col min="2025" max="2025" width="26.5703125" style="5" customWidth="1"/>
    <col min="2026" max="2026" width="11.28515625" style="5" bestFit="1" customWidth="1"/>
    <col min="2027" max="2027" width="80.5703125" style="5" customWidth="1"/>
    <col min="2028" max="2028" width="18" style="5" customWidth="1"/>
    <col min="2029" max="2029" width="19.42578125" style="5" customWidth="1"/>
    <col min="2030" max="2030" width="16.140625" style="5" bestFit="1" customWidth="1"/>
    <col min="2031" max="2031" width="18.28515625" style="5" customWidth="1"/>
    <col min="2032" max="2032" width="17.85546875" style="5" customWidth="1"/>
    <col min="2033" max="2033" width="16.140625" style="5" bestFit="1" customWidth="1"/>
    <col min="2034" max="2034" width="17.5703125" style="5" customWidth="1"/>
    <col min="2035" max="2035" width="19.28515625" style="5" customWidth="1"/>
    <col min="2036" max="2036" width="16.140625" style="5" bestFit="1" customWidth="1"/>
    <col min="2037" max="2037" width="18.5703125" style="5" customWidth="1"/>
    <col min="2038" max="2038" width="16.140625" style="5" customWidth="1"/>
    <col min="2039" max="2039" width="18.42578125" style="5" bestFit="1" customWidth="1"/>
    <col min="2040" max="2040" width="25.28515625" style="5" bestFit="1" customWidth="1"/>
    <col min="2041" max="2279" width="9.140625" style="5"/>
    <col min="2280" max="2280" width="4.85546875" style="5" customWidth="1"/>
    <col min="2281" max="2281" width="26.5703125" style="5" customWidth="1"/>
    <col min="2282" max="2282" width="11.28515625" style="5" bestFit="1" customWidth="1"/>
    <col min="2283" max="2283" width="80.5703125" style="5" customWidth="1"/>
    <col min="2284" max="2284" width="18" style="5" customWidth="1"/>
    <col min="2285" max="2285" width="19.42578125" style="5" customWidth="1"/>
    <col min="2286" max="2286" width="16.140625" style="5" bestFit="1" customWidth="1"/>
    <col min="2287" max="2287" width="18.28515625" style="5" customWidth="1"/>
    <col min="2288" max="2288" width="17.85546875" style="5" customWidth="1"/>
    <col min="2289" max="2289" width="16.140625" style="5" bestFit="1" customWidth="1"/>
    <col min="2290" max="2290" width="17.5703125" style="5" customWidth="1"/>
    <col min="2291" max="2291" width="19.28515625" style="5" customWidth="1"/>
    <col min="2292" max="2292" width="16.140625" style="5" bestFit="1" customWidth="1"/>
    <col min="2293" max="2293" width="18.5703125" style="5" customWidth="1"/>
    <col min="2294" max="2294" width="16.140625" style="5" customWidth="1"/>
    <col min="2295" max="2295" width="18.42578125" style="5" bestFit="1" customWidth="1"/>
    <col min="2296" max="2296" width="25.28515625" style="5" bestFit="1" customWidth="1"/>
    <col min="2297" max="2535" width="9.140625" style="5"/>
    <col min="2536" max="2536" width="4.85546875" style="5" customWidth="1"/>
    <col min="2537" max="2537" width="26.5703125" style="5" customWidth="1"/>
    <col min="2538" max="2538" width="11.28515625" style="5" bestFit="1" customWidth="1"/>
    <col min="2539" max="2539" width="80.5703125" style="5" customWidth="1"/>
    <col min="2540" max="2540" width="18" style="5" customWidth="1"/>
    <col min="2541" max="2541" width="19.42578125" style="5" customWidth="1"/>
    <col min="2542" max="2542" width="16.140625" style="5" bestFit="1" customWidth="1"/>
    <col min="2543" max="2543" width="18.28515625" style="5" customWidth="1"/>
    <col min="2544" max="2544" width="17.85546875" style="5" customWidth="1"/>
    <col min="2545" max="2545" width="16.140625" style="5" bestFit="1" customWidth="1"/>
    <col min="2546" max="2546" width="17.5703125" style="5" customWidth="1"/>
    <col min="2547" max="2547" width="19.28515625" style="5" customWidth="1"/>
    <col min="2548" max="2548" width="16.140625" style="5" bestFit="1" customWidth="1"/>
    <col min="2549" max="2549" width="18.5703125" style="5" customWidth="1"/>
    <col min="2550" max="2550" width="16.140625" style="5" customWidth="1"/>
    <col min="2551" max="2551" width="18.42578125" style="5" bestFit="1" customWidth="1"/>
    <col min="2552" max="2552" width="25.28515625" style="5" bestFit="1" customWidth="1"/>
    <col min="2553" max="2791" width="9.140625" style="5"/>
    <col min="2792" max="2792" width="4.85546875" style="5" customWidth="1"/>
    <col min="2793" max="2793" width="26.5703125" style="5" customWidth="1"/>
    <col min="2794" max="2794" width="11.28515625" style="5" bestFit="1" customWidth="1"/>
    <col min="2795" max="2795" width="80.5703125" style="5" customWidth="1"/>
    <col min="2796" max="2796" width="18" style="5" customWidth="1"/>
    <col min="2797" max="2797" width="19.42578125" style="5" customWidth="1"/>
    <col min="2798" max="2798" width="16.140625" style="5" bestFit="1" customWidth="1"/>
    <col min="2799" max="2799" width="18.28515625" style="5" customWidth="1"/>
    <col min="2800" max="2800" width="17.85546875" style="5" customWidth="1"/>
    <col min="2801" max="2801" width="16.140625" style="5" bestFit="1" customWidth="1"/>
    <col min="2802" max="2802" width="17.5703125" style="5" customWidth="1"/>
    <col min="2803" max="2803" width="19.28515625" style="5" customWidth="1"/>
    <col min="2804" max="2804" width="16.140625" style="5" bestFit="1" customWidth="1"/>
    <col min="2805" max="2805" width="18.5703125" style="5" customWidth="1"/>
    <col min="2806" max="2806" width="16.140625" style="5" customWidth="1"/>
    <col min="2807" max="2807" width="18.42578125" style="5" bestFit="1" customWidth="1"/>
    <col min="2808" max="2808" width="25.28515625" style="5" bestFit="1" customWidth="1"/>
    <col min="2809" max="3047" width="9.140625" style="5"/>
    <col min="3048" max="3048" width="4.85546875" style="5" customWidth="1"/>
    <col min="3049" max="3049" width="26.5703125" style="5" customWidth="1"/>
    <col min="3050" max="3050" width="11.28515625" style="5" bestFit="1" customWidth="1"/>
    <col min="3051" max="3051" width="80.5703125" style="5" customWidth="1"/>
    <col min="3052" max="3052" width="18" style="5" customWidth="1"/>
    <col min="3053" max="3053" width="19.42578125" style="5" customWidth="1"/>
    <col min="3054" max="3054" width="16.140625" style="5" bestFit="1" customWidth="1"/>
    <col min="3055" max="3055" width="18.28515625" style="5" customWidth="1"/>
    <col min="3056" max="3056" width="17.85546875" style="5" customWidth="1"/>
    <col min="3057" max="3057" width="16.140625" style="5" bestFit="1" customWidth="1"/>
    <col min="3058" max="3058" width="17.5703125" style="5" customWidth="1"/>
    <col min="3059" max="3059" width="19.28515625" style="5" customWidth="1"/>
    <col min="3060" max="3060" width="16.140625" style="5" bestFit="1" customWidth="1"/>
    <col min="3061" max="3061" width="18.5703125" style="5" customWidth="1"/>
    <col min="3062" max="3062" width="16.140625" style="5" customWidth="1"/>
    <col min="3063" max="3063" width="18.42578125" style="5" bestFit="1" customWidth="1"/>
    <col min="3064" max="3064" width="25.28515625" style="5" bestFit="1" customWidth="1"/>
    <col min="3065" max="3303" width="9.140625" style="5"/>
    <col min="3304" max="3304" width="4.85546875" style="5" customWidth="1"/>
    <col min="3305" max="3305" width="26.5703125" style="5" customWidth="1"/>
    <col min="3306" max="3306" width="11.28515625" style="5" bestFit="1" customWidth="1"/>
    <col min="3307" max="3307" width="80.5703125" style="5" customWidth="1"/>
    <col min="3308" max="3308" width="18" style="5" customWidth="1"/>
    <col min="3309" max="3309" width="19.42578125" style="5" customWidth="1"/>
    <col min="3310" max="3310" width="16.140625" style="5" bestFit="1" customWidth="1"/>
    <col min="3311" max="3311" width="18.28515625" style="5" customWidth="1"/>
    <col min="3312" max="3312" width="17.85546875" style="5" customWidth="1"/>
    <col min="3313" max="3313" width="16.140625" style="5" bestFit="1" customWidth="1"/>
    <col min="3314" max="3314" width="17.5703125" style="5" customWidth="1"/>
    <col min="3315" max="3315" width="19.28515625" style="5" customWidth="1"/>
    <col min="3316" max="3316" width="16.140625" style="5" bestFit="1" customWidth="1"/>
    <col min="3317" max="3317" width="18.5703125" style="5" customWidth="1"/>
    <col min="3318" max="3318" width="16.140625" style="5" customWidth="1"/>
    <col min="3319" max="3319" width="18.42578125" style="5" bestFit="1" customWidth="1"/>
    <col min="3320" max="3320" width="25.28515625" style="5" bestFit="1" customWidth="1"/>
    <col min="3321" max="3559" width="9.140625" style="5"/>
    <col min="3560" max="3560" width="4.85546875" style="5" customWidth="1"/>
    <col min="3561" max="3561" width="26.5703125" style="5" customWidth="1"/>
    <col min="3562" max="3562" width="11.28515625" style="5" bestFit="1" customWidth="1"/>
    <col min="3563" max="3563" width="80.5703125" style="5" customWidth="1"/>
    <col min="3564" max="3564" width="18" style="5" customWidth="1"/>
    <col min="3565" max="3565" width="19.42578125" style="5" customWidth="1"/>
    <col min="3566" max="3566" width="16.140625" style="5" bestFit="1" customWidth="1"/>
    <col min="3567" max="3567" width="18.28515625" style="5" customWidth="1"/>
    <col min="3568" max="3568" width="17.85546875" style="5" customWidth="1"/>
    <col min="3569" max="3569" width="16.140625" style="5" bestFit="1" customWidth="1"/>
    <col min="3570" max="3570" width="17.5703125" style="5" customWidth="1"/>
    <col min="3571" max="3571" width="19.28515625" style="5" customWidth="1"/>
    <col min="3572" max="3572" width="16.140625" style="5" bestFit="1" customWidth="1"/>
    <col min="3573" max="3573" width="18.5703125" style="5" customWidth="1"/>
    <col min="3574" max="3574" width="16.140625" style="5" customWidth="1"/>
    <col min="3575" max="3575" width="18.42578125" style="5" bestFit="1" customWidth="1"/>
    <col min="3576" max="3576" width="25.28515625" style="5" bestFit="1" customWidth="1"/>
    <col min="3577" max="3815" width="9.140625" style="5"/>
    <col min="3816" max="3816" width="4.85546875" style="5" customWidth="1"/>
    <col min="3817" max="3817" width="26.5703125" style="5" customWidth="1"/>
    <col min="3818" max="3818" width="11.28515625" style="5" bestFit="1" customWidth="1"/>
    <col min="3819" max="3819" width="80.5703125" style="5" customWidth="1"/>
    <col min="3820" max="3820" width="18" style="5" customWidth="1"/>
    <col min="3821" max="3821" width="19.42578125" style="5" customWidth="1"/>
    <col min="3822" max="3822" width="16.140625" style="5" bestFit="1" customWidth="1"/>
    <col min="3823" max="3823" width="18.28515625" style="5" customWidth="1"/>
    <col min="3824" max="3824" width="17.85546875" style="5" customWidth="1"/>
    <col min="3825" max="3825" width="16.140625" style="5" bestFit="1" customWidth="1"/>
    <col min="3826" max="3826" width="17.5703125" style="5" customWidth="1"/>
    <col min="3827" max="3827" width="19.28515625" style="5" customWidth="1"/>
    <col min="3828" max="3828" width="16.140625" style="5" bestFit="1" customWidth="1"/>
    <col min="3829" max="3829" width="18.5703125" style="5" customWidth="1"/>
    <col min="3830" max="3830" width="16.140625" style="5" customWidth="1"/>
    <col min="3831" max="3831" width="18.42578125" style="5" bestFit="1" customWidth="1"/>
    <col min="3832" max="3832" width="25.28515625" style="5" bestFit="1" customWidth="1"/>
    <col min="3833" max="4071" width="9.140625" style="5"/>
    <col min="4072" max="4072" width="4.85546875" style="5" customWidth="1"/>
    <col min="4073" max="4073" width="26.5703125" style="5" customWidth="1"/>
    <col min="4074" max="4074" width="11.28515625" style="5" bestFit="1" customWidth="1"/>
    <col min="4075" max="4075" width="80.5703125" style="5" customWidth="1"/>
    <col min="4076" max="4076" width="18" style="5" customWidth="1"/>
    <col min="4077" max="4077" width="19.42578125" style="5" customWidth="1"/>
    <col min="4078" max="4078" width="16.140625" style="5" bestFit="1" customWidth="1"/>
    <col min="4079" max="4079" width="18.28515625" style="5" customWidth="1"/>
    <col min="4080" max="4080" width="17.85546875" style="5" customWidth="1"/>
    <col min="4081" max="4081" width="16.140625" style="5" bestFit="1" customWidth="1"/>
    <col min="4082" max="4082" width="17.5703125" style="5" customWidth="1"/>
    <col min="4083" max="4083" width="19.28515625" style="5" customWidth="1"/>
    <col min="4084" max="4084" width="16.140625" style="5" bestFit="1" customWidth="1"/>
    <col min="4085" max="4085" width="18.5703125" style="5" customWidth="1"/>
    <col min="4086" max="4086" width="16.140625" style="5" customWidth="1"/>
    <col min="4087" max="4087" width="18.42578125" style="5" bestFit="1" customWidth="1"/>
    <col min="4088" max="4088" width="25.28515625" style="5" bestFit="1" customWidth="1"/>
    <col min="4089" max="4327" width="9.140625" style="5"/>
    <col min="4328" max="4328" width="4.85546875" style="5" customWidth="1"/>
    <col min="4329" max="4329" width="26.5703125" style="5" customWidth="1"/>
    <col min="4330" max="4330" width="11.28515625" style="5" bestFit="1" customWidth="1"/>
    <col min="4331" max="4331" width="80.5703125" style="5" customWidth="1"/>
    <col min="4332" max="4332" width="18" style="5" customWidth="1"/>
    <col min="4333" max="4333" width="19.42578125" style="5" customWidth="1"/>
    <col min="4334" max="4334" width="16.140625" style="5" bestFit="1" customWidth="1"/>
    <col min="4335" max="4335" width="18.28515625" style="5" customWidth="1"/>
    <col min="4336" max="4336" width="17.85546875" style="5" customWidth="1"/>
    <col min="4337" max="4337" width="16.140625" style="5" bestFit="1" customWidth="1"/>
    <col min="4338" max="4338" width="17.5703125" style="5" customWidth="1"/>
    <col min="4339" max="4339" width="19.28515625" style="5" customWidth="1"/>
    <col min="4340" max="4340" width="16.140625" style="5" bestFit="1" customWidth="1"/>
    <col min="4341" max="4341" width="18.5703125" style="5" customWidth="1"/>
    <col min="4342" max="4342" width="16.140625" style="5" customWidth="1"/>
    <col min="4343" max="4343" width="18.42578125" style="5" bestFit="1" customWidth="1"/>
    <col min="4344" max="4344" width="25.28515625" style="5" bestFit="1" customWidth="1"/>
    <col min="4345" max="4583" width="9.140625" style="5"/>
    <col min="4584" max="4584" width="4.85546875" style="5" customWidth="1"/>
    <col min="4585" max="4585" width="26.5703125" style="5" customWidth="1"/>
    <col min="4586" max="4586" width="11.28515625" style="5" bestFit="1" customWidth="1"/>
    <col min="4587" max="4587" width="80.5703125" style="5" customWidth="1"/>
    <col min="4588" max="4588" width="18" style="5" customWidth="1"/>
    <col min="4589" max="4589" width="19.42578125" style="5" customWidth="1"/>
    <col min="4590" max="4590" width="16.140625" style="5" bestFit="1" customWidth="1"/>
    <col min="4591" max="4591" width="18.28515625" style="5" customWidth="1"/>
    <col min="4592" max="4592" width="17.85546875" style="5" customWidth="1"/>
    <col min="4593" max="4593" width="16.140625" style="5" bestFit="1" customWidth="1"/>
    <col min="4594" max="4594" width="17.5703125" style="5" customWidth="1"/>
    <col min="4595" max="4595" width="19.28515625" style="5" customWidth="1"/>
    <col min="4596" max="4596" width="16.140625" style="5" bestFit="1" customWidth="1"/>
    <col min="4597" max="4597" width="18.5703125" style="5" customWidth="1"/>
    <col min="4598" max="4598" width="16.140625" style="5" customWidth="1"/>
    <col min="4599" max="4599" width="18.42578125" style="5" bestFit="1" customWidth="1"/>
    <col min="4600" max="4600" width="25.28515625" style="5" bestFit="1" customWidth="1"/>
    <col min="4601" max="4839" width="9.140625" style="5"/>
    <col min="4840" max="4840" width="4.85546875" style="5" customWidth="1"/>
    <col min="4841" max="4841" width="26.5703125" style="5" customWidth="1"/>
    <col min="4842" max="4842" width="11.28515625" style="5" bestFit="1" customWidth="1"/>
    <col min="4843" max="4843" width="80.5703125" style="5" customWidth="1"/>
    <col min="4844" max="4844" width="18" style="5" customWidth="1"/>
    <col min="4845" max="4845" width="19.42578125" style="5" customWidth="1"/>
    <col min="4846" max="4846" width="16.140625" style="5" bestFit="1" customWidth="1"/>
    <col min="4847" max="4847" width="18.28515625" style="5" customWidth="1"/>
    <col min="4848" max="4848" width="17.85546875" style="5" customWidth="1"/>
    <col min="4849" max="4849" width="16.140625" style="5" bestFit="1" customWidth="1"/>
    <col min="4850" max="4850" width="17.5703125" style="5" customWidth="1"/>
    <col min="4851" max="4851" width="19.28515625" style="5" customWidth="1"/>
    <col min="4852" max="4852" width="16.140625" style="5" bestFit="1" customWidth="1"/>
    <col min="4853" max="4853" width="18.5703125" style="5" customWidth="1"/>
    <col min="4854" max="4854" width="16.140625" style="5" customWidth="1"/>
    <col min="4855" max="4855" width="18.42578125" style="5" bestFit="1" customWidth="1"/>
    <col min="4856" max="4856" width="25.28515625" style="5" bestFit="1" customWidth="1"/>
    <col min="4857" max="5095" width="9.140625" style="5"/>
    <col min="5096" max="5096" width="4.85546875" style="5" customWidth="1"/>
    <col min="5097" max="5097" width="26.5703125" style="5" customWidth="1"/>
    <col min="5098" max="5098" width="11.28515625" style="5" bestFit="1" customWidth="1"/>
    <col min="5099" max="5099" width="80.5703125" style="5" customWidth="1"/>
    <col min="5100" max="5100" width="18" style="5" customWidth="1"/>
    <col min="5101" max="5101" width="19.42578125" style="5" customWidth="1"/>
    <col min="5102" max="5102" width="16.140625" style="5" bestFit="1" customWidth="1"/>
    <col min="5103" max="5103" width="18.28515625" style="5" customWidth="1"/>
    <col min="5104" max="5104" width="17.85546875" style="5" customWidth="1"/>
    <col min="5105" max="5105" width="16.140625" style="5" bestFit="1" customWidth="1"/>
    <col min="5106" max="5106" width="17.5703125" style="5" customWidth="1"/>
    <col min="5107" max="5107" width="19.28515625" style="5" customWidth="1"/>
    <col min="5108" max="5108" width="16.140625" style="5" bestFit="1" customWidth="1"/>
    <col min="5109" max="5109" width="18.5703125" style="5" customWidth="1"/>
    <col min="5110" max="5110" width="16.140625" style="5" customWidth="1"/>
    <col min="5111" max="5111" width="18.42578125" style="5" bestFit="1" customWidth="1"/>
    <col min="5112" max="5112" width="25.28515625" style="5" bestFit="1" customWidth="1"/>
    <col min="5113" max="5351" width="9.140625" style="5"/>
    <col min="5352" max="5352" width="4.85546875" style="5" customWidth="1"/>
    <col min="5353" max="5353" width="26.5703125" style="5" customWidth="1"/>
    <col min="5354" max="5354" width="11.28515625" style="5" bestFit="1" customWidth="1"/>
    <col min="5355" max="5355" width="80.5703125" style="5" customWidth="1"/>
    <col min="5356" max="5356" width="18" style="5" customWidth="1"/>
    <col min="5357" max="5357" width="19.42578125" style="5" customWidth="1"/>
    <col min="5358" max="5358" width="16.140625" style="5" bestFit="1" customWidth="1"/>
    <col min="5359" max="5359" width="18.28515625" style="5" customWidth="1"/>
    <col min="5360" max="5360" width="17.85546875" style="5" customWidth="1"/>
    <col min="5361" max="5361" width="16.140625" style="5" bestFit="1" customWidth="1"/>
    <col min="5362" max="5362" width="17.5703125" style="5" customWidth="1"/>
    <col min="5363" max="5363" width="19.28515625" style="5" customWidth="1"/>
    <col min="5364" max="5364" width="16.140625" style="5" bestFit="1" customWidth="1"/>
    <col min="5365" max="5365" width="18.5703125" style="5" customWidth="1"/>
    <col min="5366" max="5366" width="16.140625" style="5" customWidth="1"/>
    <col min="5367" max="5367" width="18.42578125" style="5" bestFit="1" customWidth="1"/>
    <col min="5368" max="5368" width="25.28515625" style="5" bestFit="1" customWidth="1"/>
    <col min="5369" max="5607" width="9.140625" style="5"/>
    <col min="5608" max="5608" width="4.85546875" style="5" customWidth="1"/>
    <col min="5609" max="5609" width="26.5703125" style="5" customWidth="1"/>
    <col min="5610" max="5610" width="11.28515625" style="5" bestFit="1" customWidth="1"/>
    <col min="5611" max="5611" width="80.5703125" style="5" customWidth="1"/>
    <col min="5612" max="5612" width="18" style="5" customWidth="1"/>
    <col min="5613" max="5613" width="19.42578125" style="5" customWidth="1"/>
    <col min="5614" max="5614" width="16.140625" style="5" bestFit="1" customWidth="1"/>
    <col min="5615" max="5615" width="18.28515625" style="5" customWidth="1"/>
    <col min="5616" max="5616" width="17.85546875" style="5" customWidth="1"/>
    <col min="5617" max="5617" width="16.140625" style="5" bestFit="1" customWidth="1"/>
    <col min="5618" max="5618" width="17.5703125" style="5" customWidth="1"/>
    <col min="5619" max="5619" width="19.28515625" style="5" customWidth="1"/>
    <col min="5620" max="5620" width="16.140625" style="5" bestFit="1" customWidth="1"/>
    <col min="5621" max="5621" width="18.5703125" style="5" customWidth="1"/>
    <col min="5622" max="5622" width="16.140625" style="5" customWidth="1"/>
    <col min="5623" max="5623" width="18.42578125" style="5" bestFit="1" customWidth="1"/>
    <col min="5624" max="5624" width="25.28515625" style="5" bestFit="1" customWidth="1"/>
    <col min="5625" max="5863" width="9.140625" style="5"/>
    <col min="5864" max="5864" width="4.85546875" style="5" customWidth="1"/>
    <col min="5865" max="5865" width="26.5703125" style="5" customWidth="1"/>
    <col min="5866" max="5866" width="11.28515625" style="5" bestFit="1" customWidth="1"/>
    <col min="5867" max="5867" width="80.5703125" style="5" customWidth="1"/>
    <col min="5868" max="5868" width="18" style="5" customWidth="1"/>
    <col min="5869" max="5869" width="19.42578125" style="5" customWidth="1"/>
    <col min="5870" max="5870" width="16.140625" style="5" bestFit="1" customWidth="1"/>
    <col min="5871" max="5871" width="18.28515625" style="5" customWidth="1"/>
    <col min="5872" max="5872" width="17.85546875" style="5" customWidth="1"/>
    <col min="5873" max="5873" width="16.140625" style="5" bestFit="1" customWidth="1"/>
    <col min="5874" max="5874" width="17.5703125" style="5" customWidth="1"/>
    <col min="5875" max="5875" width="19.28515625" style="5" customWidth="1"/>
    <col min="5876" max="5876" width="16.140625" style="5" bestFit="1" customWidth="1"/>
    <col min="5877" max="5877" width="18.5703125" style="5" customWidth="1"/>
    <col min="5878" max="5878" width="16.140625" style="5" customWidth="1"/>
    <col min="5879" max="5879" width="18.42578125" style="5" bestFit="1" customWidth="1"/>
    <col min="5880" max="5880" width="25.28515625" style="5" bestFit="1" customWidth="1"/>
    <col min="5881" max="6119" width="9.140625" style="5"/>
    <col min="6120" max="6120" width="4.85546875" style="5" customWidth="1"/>
    <col min="6121" max="6121" width="26.5703125" style="5" customWidth="1"/>
    <col min="6122" max="6122" width="11.28515625" style="5" bestFit="1" customWidth="1"/>
    <col min="6123" max="6123" width="80.5703125" style="5" customWidth="1"/>
    <col min="6124" max="6124" width="18" style="5" customWidth="1"/>
    <col min="6125" max="6125" width="19.42578125" style="5" customWidth="1"/>
    <col min="6126" max="6126" width="16.140625" style="5" bestFit="1" customWidth="1"/>
    <col min="6127" max="6127" width="18.28515625" style="5" customWidth="1"/>
    <col min="6128" max="6128" width="17.85546875" style="5" customWidth="1"/>
    <col min="6129" max="6129" width="16.140625" style="5" bestFit="1" customWidth="1"/>
    <col min="6130" max="6130" width="17.5703125" style="5" customWidth="1"/>
    <col min="6131" max="6131" width="19.28515625" style="5" customWidth="1"/>
    <col min="6132" max="6132" width="16.140625" style="5" bestFit="1" customWidth="1"/>
    <col min="6133" max="6133" width="18.5703125" style="5" customWidth="1"/>
    <col min="6134" max="6134" width="16.140625" style="5" customWidth="1"/>
    <col min="6135" max="6135" width="18.42578125" style="5" bestFit="1" customWidth="1"/>
    <col min="6136" max="6136" width="25.28515625" style="5" bestFit="1" customWidth="1"/>
    <col min="6137" max="6375" width="9.140625" style="5"/>
    <col min="6376" max="6376" width="4.85546875" style="5" customWidth="1"/>
    <col min="6377" max="6377" width="26.5703125" style="5" customWidth="1"/>
    <col min="6378" max="6378" width="11.28515625" style="5" bestFit="1" customWidth="1"/>
    <col min="6379" max="6379" width="80.5703125" style="5" customWidth="1"/>
    <col min="6380" max="6380" width="18" style="5" customWidth="1"/>
    <col min="6381" max="6381" width="19.42578125" style="5" customWidth="1"/>
    <col min="6382" max="6382" width="16.140625" style="5" bestFit="1" customWidth="1"/>
    <col min="6383" max="6383" width="18.28515625" style="5" customWidth="1"/>
    <col min="6384" max="6384" width="17.85546875" style="5" customWidth="1"/>
    <col min="6385" max="6385" width="16.140625" style="5" bestFit="1" customWidth="1"/>
    <col min="6386" max="6386" width="17.5703125" style="5" customWidth="1"/>
    <col min="6387" max="6387" width="19.28515625" style="5" customWidth="1"/>
    <col min="6388" max="6388" width="16.140625" style="5" bestFit="1" customWidth="1"/>
    <col min="6389" max="6389" width="18.5703125" style="5" customWidth="1"/>
    <col min="6390" max="6390" width="16.140625" style="5" customWidth="1"/>
    <col min="6391" max="6391" width="18.42578125" style="5" bestFit="1" customWidth="1"/>
    <col min="6392" max="6392" width="25.28515625" style="5" bestFit="1" customWidth="1"/>
    <col min="6393" max="6631" width="9.140625" style="5"/>
    <col min="6632" max="6632" width="4.85546875" style="5" customWidth="1"/>
    <col min="6633" max="6633" width="26.5703125" style="5" customWidth="1"/>
    <col min="6634" max="6634" width="11.28515625" style="5" bestFit="1" customWidth="1"/>
    <col min="6635" max="6635" width="80.5703125" style="5" customWidth="1"/>
    <col min="6636" max="6636" width="18" style="5" customWidth="1"/>
    <col min="6637" max="6637" width="19.42578125" style="5" customWidth="1"/>
    <col min="6638" max="6638" width="16.140625" style="5" bestFit="1" customWidth="1"/>
    <col min="6639" max="6639" width="18.28515625" style="5" customWidth="1"/>
    <col min="6640" max="6640" width="17.85546875" style="5" customWidth="1"/>
    <col min="6641" max="6641" width="16.140625" style="5" bestFit="1" customWidth="1"/>
    <col min="6642" max="6642" width="17.5703125" style="5" customWidth="1"/>
    <col min="6643" max="6643" width="19.28515625" style="5" customWidth="1"/>
    <col min="6644" max="6644" width="16.140625" style="5" bestFit="1" customWidth="1"/>
    <col min="6645" max="6645" width="18.5703125" style="5" customWidth="1"/>
    <col min="6646" max="6646" width="16.140625" style="5" customWidth="1"/>
    <col min="6647" max="6647" width="18.42578125" style="5" bestFit="1" customWidth="1"/>
    <col min="6648" max="6648" width="25.28515625" style="5" bestFit="1" customWidth="1"/>
    <col min="6649" max="6887" width="9.140625" style="5"/>
    <col min="6888" max="6888" width="4.85546875" style="5" customWidth="1"/>
    <col min="6889" max="6889" width="26.5703125" style="5" customWidth="1"/>
    <col min="6890" max="6890" width="11.28515625" style="5" bestFit="1" customWidth="1"/>
    <col min="6891" max="6891" width="80.5703125" style="5" customWidth="1"/>
    <col min="6892" max="6892" width="18" style="5" customWidth="1"/>
    <col min="6893" max="6893" width="19.42578125" style="5" customWidth="1"/>
    <col min="6894" max="6894" width="16.140625" style="5" bestFit="1" customWidth="1"/>
    <col min="6895" max="6895" width="18.28515625" style="5" customWidth="1"/>
    <col min="6896" max="6896" width="17.85546875" style="5" customWidth="1"/>
    <col min="6897" max="6897" width="16.140625" style="5" bestFit="1" customWidth="1"/>
    <col min="6898" max="6898" width="17.5703125" style="5" customWidth="1"/>
    <col min="6899" max="6899" width="19.28515625" style="5" customWidth="1"/>
    <col min="6900" max="6900" width="16.140625" style="5" bestFit="1" customWidth="1"/>
    <col min="6901" max="6901" width="18.5703125" style="5" customWidth="1"/>
    <col min="6902" max="6902" width="16.140625" style="5" customWidth="1"/>
    <col min="6903" max="6903" width="18.42578125" style="5" bestFit="1" customWidth="1"/>
    <col min="6904" max="6904" width="25.28515625" style="5" bestFit="1" customWidth="1"/>
    <col min="6905" max="7143" width="9.140625" style="5"/>
    <col min="7144" max="7144" width="4.85546875" style="5" customWidth="1"/>
    <col min="7145" max="7145" width="26.5703125" style="5" customWidth="1"/>
    <col min="7146" max="7146" width="11.28515625" style="5" bestFit="1" customWidth="1"/>
    <col min="7147" max="7147" width="80.5703125" style="5" customWidth="1"/>
    <col min="7148" max="7148" width="18" style="5" customWidth="1"/>
    <col min="7149" max="7149" width="19.42578125" style="5" customWidth="1"/>
    <col min="7150" max="7150" width="16.140625" style="5" bestFit="1" customWidth="1"/>
    <col min="7151" max="7151" width="18.28515625" style="5" customWidth="1"/>
    <col min="7152" max="7152" width="17.85546875" style="5" customWidth="1"/>
    <col min="7153" max="7153" width="16.140625" style="5" bestFit="1" customWidth="1"/>
    <col min="7154" max="7154" width="17.5703125" style="5" customWidth="1"/>
    <col min="7155" max="7155" width="19.28515625" style="5" customWidth="1"/>
    <col min="7156" max="7156" width="16.140625" style="5" bestFit="1" customWidth="1"/>
    <col min="7157" max="7157" width="18.5703125" style="5" customWidth="1"/>
    <col min="7158" max="7158" width="16.140625" style="5" customWidth="1"/>
    <col min="7159" max="7159" width="18.42578125" style="5" bestFit="1" customWidth="1"/>
    <col min="7160" max="7160" width="25.28515625" style="5" bestFit="1" customWidth="1"/>
    <col min="7161" max="7399" width="9.140625" style="5"/>
    <col min="7400" max="7400" width="4.85546875" style="5" customWidth="1"/>
    <col min="7401" max="7401" width="26.5703125" style="5" customWidth="1"/>
    <col min="7402" max="7402" width="11.28515625" style="5" bestFit="1" customWidth="1"/>
    <col min="7403" max="7403" width="80.5703125" style="5" customWidth="1"/>
    <col min="7404" max="7404" width="18" style="5" customWidth="1"/>
    <col min="7405" max="7405" width="19.42578125" style="5" customWidth="1"/>
    <col min="7406" max="7406" width="16.140625" style="5" bestFit="1" customWidth="1"/>
    <col min="7407" max="7407" width="18.28515625" style="5" customWidth="1"/>
    <col min="7408" max="7408" width="17.85546875" style="5" customWidth="1"/>
    <col min="7409" max="7409" width="16.140625" style="5" bestFit="1" customWidth="1"/>
    <col min="7410" max="7410" width="17.5703125" style="5" customWidth="1"/>
    <col min="7411" max="7411" width="19.28515625" style="5" customWidth="1"/>
    <col min="7412" max="7412" width="16.140625" style="5" bestFit="1" customWidth="1"/>
    <col min="7413" max="7413" width="18.5703125" style="5" customWidth="1"/>
    <col min="7414" max="7414" width="16.140625" style="5" customWidth="1"/>
    <col min="7415" max="7415" width="18.42578125" style="5" bestFit="1" customWidth="1"/>
    <col min="7416" max="7416" width="25.28515625" style="5" bestFit="1" customWidth="1"/>
    <col min="7417" max="7655" width="9.140625" style="5"/>
    <col min="7656" max="7656" width="4.85546875" style="5" customWidth="1"/>
    <col min="7657" max="7657" width="26.5703125" style="5" customWidth="1"/>
    <col min="7658" max="7658" width="11.28515625" style="5" bestFit="1" customWidth="1"/>
    <col min="7659" max="7659" width="80.5703125" style="5" customWidth="1"/>
    <col min="7660" max="7660" width="18" style="5" customWidth="1"/>
    <col min="7661" max="7661" width="19.42578125" style="5" customWidth="1"/>
    <col min="7662" max="7662" width="16.140625" style="5" bestFit="1" customWidth="1"/>
    <col min="7663" max="7663" width="18.28515625" style="5" customWidth="1"/>
    <col min="7664" max="7664" width="17.85546875" style="5" customWidth="1"/>
    <col min="7665" max="7665" width="16.140625" style="5" bestFit="1" customWidth="1"/>
    <col min="7666" max="7666" width="17.5703125" style="5" customWidth="1"/>
    <col min="7667" max="7667" width="19.28515625" style="5" customWidth="1"/>
    <col min="7668" max="7668" width="16.140625" style="5" bestFit="1" customWidth="1"/>
    <col min="7669" max="7669" width="18.5703125" style="5" customWidth="1"/>
    <col min="7670" max="7670" width="16.140625" style="5" customWidth="1"/>
    <col min="7671" max="7671" width="18.42578125" style="5" bestFit="1" customWidth="1"/>
    <col min="7672" max="7672" width="25.28515625" style="5" bestFit="1" customWidth="1"/>
    <col min="7673" max="7911" width="9.140625" style="5"/>
    <col min="7912" max="7912" width="4.85546875" style="5" customWidth="1"/>
    <col min="7913" max="7913" width="26.5703125" style="5" customWidth="1"/>
    <col min="7914" max="7914" width="11.28515625" style="5" bestFit="1" customWidth="1"/>
    <col min="7915" max="7915" width="80.5703125" style="5" customWidth="1"/>
    <col min="7916" max="7916" width="18" style="5" customWidth="1"/>
    <col min="7917" max="7917" width="19.42578125" style="5" customWidth="1"/>
    <col min="7918" max="7918" width="16.140625" style="5" bestFit="1" customWidth="1"/>
    <col min="7919" max="7919" width="18.28515625" style="5" customWidth="1"/>
    <col min="7920" max="7920" width="17.85546875" style="5" customWidth="1"/>
    <col min="7921" max="7921" width="16.140625" style="5" bestFit="1" customWidth="1"/>
    <col min="7922" max="7922" width="17.5703125" style="5" customWidth="1"/>
    <col min="7923" max="7923" width="19.28515625" style="5" customWidth="1"/>
    <col min="7924" max="7924" width="16.140625" style="5" bestFit="1" customWidth="1"/>
    <col min="7925" max="7925" width="18.5703125" style="5" customWidth="1"/>
    <col min="7926" max="7926" width="16.140625" style="5" customWidth="1"/>
    <col min="7927" max="7927" width="18.42578125" style="5" bestFit="1" customWidth="1"/>
    <col min="7928" max="7928" width="25.28515625" style="5" bestFit="1" customWidth="1"/>
    <col min="7929" max="8167" width="9.140625" style="5"/>
    <col min="8168" max="8168" width="4.85546875" style="5" customWidth="1"/>
    <col min="8169" max="8169" width="26.5703125" style="5" customWidth="1"/>
    <col min="8170" max="8170" width="11.28515625" style="5" bestFit="1" customWidth="1"/>
    <col min="8171" max="8171" width="80.5703125" style="5" customWidth="1"/>
    <col min="8172" max="8172" width="18" style="5" customWidth="1"/>
    <col min="8173" max="8173" width="19.42578125" style="5" customWidth="1"/>
    <col min="8174" max="8174" width="16.140625" style="5" bestFit="1" customWidth="1"/>
    <col min="8175" max="8175" width="18.28515625" style="5" customWidth="1"/>
    <col min="8176" max="8176" width="17.85546875" style="5" customWidth="1"/>
    <col min="8177" max="8177" width="16.140625" style="5" bestFit="1" customWidth="1"/>
    <col min="8178" max="8178" width="17.5703125" style="5" customWidth="1"/>
    <col min="8179" max="8179" width="19.28515625" style="5" customWidth="1"/>
    <col min="8180" max="8180" width="16.140625" style="5" bestFit="1" customWidth="1"/>
    <col min="8181" max="8181" width="18.5703125" style="5" customWidth="1"/>
    <col min="8182" max="8182" width="16.140625" style="5" customWidth="1"/>
    <col min="8183" max="8183" width="18.42578125" style="5" bestFit="1" customWidth="1"/>
    <col min="8184" max="8184" width="25.28515625" style="5" bestFit="1" customWidth="1"/>
    <col min="8185" max="8423" width="9.140625" style="5"/>
    <col min="8424" max="8424" width="4.85546875" style="5" customWidth="1"/>
    <col min="8425" max="8425" width="26.5703125" style="5" customWidth="1"/>
    <col min="8426" max="8426" width="11.28515625" style="5" bestFit="1" customWidth="1"/>
    <col min="8427" max="8427" width="80.5703125" style="5" customWidth="1"/>
    <col min="8428" max="8428" width="18" style="5" customWidth="1"/>
    <col min="8429" max="8429" width="19.42578125" style="5" customWidth="1"/>
    <col min="8430" max="8430" width="16.140625" style="5" bestFit="1" customWidth="1"/>
    <col min="8431" max="8431" width="18.28515625" style="5" customWidth="1"/>
    <col min="8432" max="8432" width="17.85546875" style="5" customWidth="1"/>
    <col min="8433" max="8433" width="16.140625" style="5" bestFit="1" customWidth="1"/>
    <col min="8434" max="8434" width="17.5703125" style="5" customWidth="1"/>
    <col min="8435" max="8435" width="19.28515625" style="5" customWidth="1"/>
    <col min="8436" max="8436" width="16.140625" style="5" bestFit="1" customWidth="1"/>
    <col min="8437" max="8437" width="18.5703125" style="5" customWidth="1"/>
    <col min="8438" max="8438" width="16.140625" style="5" customWidth="1"/>
    <col min="8439" max="8439" width="18.42578125" style="5" bestFit="1" customWidth="1"/>
    <col min="8440" max="8440" width="25.28515625" style="5" bestFit="1" customWidth="1"/>
    <col min="8441" max="8679" width="9.140625" style="5"/>
    <col min="8680" max="8680" width="4.85546875" style="5" customWidth="1"/>
    <col min="8681" max="8681" width="26.5703125" style="5" customWidth="1"/>
    <col min="8682" max="8682" width="11.28515625" style="5" bestFit="1" customWidth="1"/>
    <col min="8683" max="8683" width="80.5703125" style="5" customWidth="1"/>
    <col min="8684" max="8684" width="18" style="5" customWidth="1"/>
    <col min="8685" max="8685" width="19.42578125" style="5" customWidth="1"/>
    <col min="8686" max="8686" width="16.140625" style="5" bestFit="1" customWidth="1"/>
    <col min="8687" max="8687" width="18.28515625" style="5" customWidth="1"/>
    <col min="8688" max="8688" width="17.85546875" style="5" customWidth="1"/>
    <col min="8689" max="8689" width="16.140625" style="5" bestFit="1" customWidth="1"/>
    <col min="8690" max="8690" width="17.5703125" style="5" customWidth="1"/>
    <col min="8691" max="8691" width="19.28515625" style="5" customWidth="1"/>
    <col min="8692" max="8692" width="16.140625" style="5" bestFit="1" customWidth="1"/>
    <col min="8693" max="8693" width="18.5703125" style="5" customWidth="1"/>
    <col min="8694" max="8694" width="16.140625" style="5" customWidth="1"/>
    <col min="8695" max="8695" width="18.42578125" style="5" bestFit="1" customWidth="1"/>
    <col min="8696" max="8696" width="25.28515625" style="5" bestFit="1" customWidth="1"/>
    <col min="8697" max="8935" width="9.140625" style="5"/>
    <col min="8936" max="8936" width="4.85546875" style="5" customWidth="1"/>
    <col min="8937" max="8937" width="26.5703125" style="5" customWidth="1"/>
    <col min="8938" max="8938" width="11.28515625" style="5" bestFit="1" customWidth="1"/>
    <col min="8939" max="8939" width="80.5703125" style="5" customWidth="1"/>
    <col min="8940" max="8940" width="18" style="5" customWidth="1"/>
    <col min="8941" max="8941" width="19.42578125" style="5" customWidth="1"/>
    <col min="8942" max="8942" width="16.140625" style="5" bestFit="1" customWidth="1"/>
    <col min="8943" max="8943" width="18.28515625" style="5" customWidth="1"/>
    <col min="8944" max="8944" width="17.85546875" style="5" customWidth="1"/>
    <col min="8945" max="8945" width="16.140625" style="5" bestFit="1" customWidth="1"/>
    <col min="8946" max="8946" width="17.5703125" style="5" customWidth="1"/>
    <col min="8947" max="8947" width="19.28515625" style="5" customWidth="1"/>
    <col min="8948" max="8948" width="16.140625" style="5" bestFit="1" customWidth="1"/>
    <col min="8949" max="8949" width="18.5703125" style="5" customWidth="1"/>
    <col min="8950" max="8950" width="16.140625" style="5" customWidth="1"/>
    <col min="8951" max="8951" width="18.42578125" style="5" bestFit="1" customWidth="1"/>
    <col min="8952" max="8952" width="25.28515625" style="5" bestFit="1" customWidth="1"/>
    <col min="8953" max="9191" width="9.140625" style="5"/>
    <col min="9192" max="9192" width="4.85546875" style="5" customWidth="1"/>
    <col min="9193" max="9193" width="26.5703125" style="5" customWidth="1"/>
    <col min="9194" max="9194" width="11.28515625" style="5" bestFit="1" customWidth="1"/>
    <col min="9195" max="9195" width="80.5703125" style="5" customWidth="1"/>
    <col min="9196" max="9196" width="18" style="5" customWidth="1"/>
    <col min="9197" max="9197" width="19.42578125" style="5" customWidth="1"/>
    <col min="9198" max="9198" width="16.140625" style="5" bestFit="1" customWidth="1"/>
    <col min="9199" max="9199" width="18.28515625" style="5" customWidth="1"/>
    <col min="9200" max="9200" width="17.85546875" style="5" customWidth="1"/>
    <col min="9201" max="9201" width="16.140625" style="5" bestFit="1" customWidth="1"/>
    <col min="9202" max="9202" width="17.5703125" style="5" customWidth="1"/>
    <col min="9203" max="9203" width="19.28515625" style="5" customWidth="1"/>
    <col min="9204" max="9204" width="16.140625" style="5" bestFit="1" customWidth="1"/>
    <col min="9205" max="9205" width="18.5703125" style="5" customWidth="1"/>
    <col min="9206" max="9206" width="16.140625" style="5" customWidth="1"/>
    <col min="9207" max="9207" width="18.42578125" style="5" bestFit="1" customWidth="1"/>
    <col min="9208" max="9208" width="25.28515625" style="5" bestFit="1" customWidth="1"/>
    <col min="9209" max="9447" width="9.140625" style="5"/>
    <col min="9448" max="9448" width="4.85546875" style="5" customWidth="1"/>
    <col min="9449" max="9449" width="26.5703125" style="5" customWidth="1"/>
    <col min="9450" max="9450" width="11.28515625" style="5" bestFit="1" customWidth="1"/>
    <col min="9451" max="9451" width="80.5703125" style="5" customWidth="1"/>
    <col min="9452" max="9452" width="18" style="5" customWidth="1"/>
    <col min="9453" max="9453" width="19.42578125" style="5" customWidth="1"/>
    <col min="9454" max="9454" width="16.140625" style="5" bestFit="1" customWidth="1"/>
    <col min="9455" max="9455" width="18.28515625" style="5" customWidth="1"/>
    <col min="9456" max="9456" width="17.85546875" style="5" customWidth="1"/>
    <col min="9457" max="9457" width="16.140625" style="5" bestFit="1" customWidth="1"/>
    <col min="9458" max="9458" width="17.5703125" style="5" customWidth="1"/>
    <col min="9459" max="9459" width="19.28515625" style="5" customWidth="1"/>
    <col min="9460" max="9460" width="16.140625" style="5" bestFit="1" customWidth="1"/>
    <col min="9461" max="9461" width="18.5703125" style="5" customWidth="1"/>
    <col min="9462" max="9462" width="16.140625" style="5" customWidth="1"/>
    <col min="9463" max="9463" width="18.42578125" style="5" bestFit="1" customWidth="1"/>
    <col min="9464" max="9464" width="25.28515625" style="5" bestFit="1" customWidth="1"/>
    <col min="9465" max="9703" width="9.140625" style="5"/>
    <col min="9704" max="9704" width="4.85546875" style="5" customWidth="1"/>
    <col min="9705" max="9705" width="26.5703125" style="5" customWidth="1"/>
    <col min="9706" max="9706" width="11.28515625" style="5" bestFit="1" customWidth="1"/>
    <col min="9707" max="9707" width="80.5703125" style="5" customWidth="1"/>
    <col min="9708" max="9708" width="18" style="5" customWidth="1"/>
    <col min="9709" max="9709" width="19.42578125" style="5" customWidth="1"/>
    <col min="9710" max="9710" width="16.140625" style="5" bestFit="1" customWidth="1"/>
    <col min="9711" max="9711" width="18.28515625" style="5" customWidth="1"/>
    <col min="9712" max="9712" width="17.85546875" style="5" customWidth="1"/>
    <col min="9713" max="9713" width="16.140625" style="5" bestFit="1" customWidth="1"/>
    <col min="9714" max="9714" width="17.5703125" style="5" customWidth="1"/>
    <col min="9715" max="9715" width="19.28515625" style="5" customWidth="1"/>
    <col min="9716" max="9716" width="16.140625" style="5" bestFit="1" customWidth="1"/>
    <col min="9717" max="9717" width="18.5703125" style="5" customWidth="1"/>
    <col min="9718" max="9718" width="16.140625" style="5" customWidth="1"/>
    <col min="9719" max="9719" width="18.42578125" style="5" bestFit="1" customWidth="1"/>
    <col min="9720" max="9720" width="25.28515625" style="5" bestFit="1" customWidth="1"/>
    <col min="9721" max="9959" width="9.140625" style="5"/>
    <col min="9960" max="9960" width="4.85546875" style="5" customWidth="1"/>
    <col min="9961" max="9961" width="26.5703125" style="5" customWidth="1"/>
    <col min="9962" max="9962" width="11.28515625" style="5" bestFit="1" customWidth="1"/>
    <col min="9963" max="9963" width="80.5703125" style="5" customWidth="1"/>
    <col min="9964" max="9964" width="18" style="5" customWidth="1"/>
    <col min="9965" max="9965" width="19.42578125" style="5" customWidth="1"/>
    <col min="9966" max="9966" width="16.140625" style="5" bestFit="1" customWidth="1"/>
    <col min="9967" max="9967" width="18.28515625" style="5" customWidth="1"/>
    <col min="9968" max="9968" width="17.85546875" style="5" customWidth="1"/>
    <col min="9969" max="9969" width="16.140625" style="5" bestFit="1" customWidth="1"/>
    <col min="9970" max="9970" width="17.5703125" style="5" customWidth="1"/>
    <col min="9971" max="9971" width="19.28515625" style="5" customWidth="1"/>
    <col min="9972" max="9972" width="16.140625" style="5" bestFit="1" customWidth="1"/>
    <col min="9973" max="9973" width="18.5703125" style="5" customWidth="1"/>
    <col min="9974" max="9974" width="16.140625" style="5" customWidth="1"/>
    <col min="9975" max="9975" width="18.42578125" style="5" bestFit="1" customWidth="1"/>
    <col min="9976" max="9976" width="25.28515625" style="5" bestFit="1" customWidth="1"/>
    <col min="9977" max="10215" width="9.140625" style="5"/>
    <col min="10216" max="10216" width="4.85546875" style="5" customWidth="1"/>
    <col min="10217" max="10217" width="26.5703125" style="5" customWidth="1"/>
    <col min="10218" max="10218" width="11.28515625" style="5" bestFit="1" customWidth="1"/>
    <col min="10219" max="10219" width="80.5703125" style="5" customWidth="1"/>
    <col min="10220" max="10220" width="18" style="5" customWidth="1"/>
    <col min="10221" max="10221" width="19.42578125" style="5" customWidth="1"/>
    <col min="10222" max="10222" width="16.140625" style="5" bestFit="1" customWidth="1"/>
    <col min="10223" max="10223" width="18.28515625" style="5" customWidth="1"/>
    <col min="10224" max="10224" width="17.85546875" style="5" customWidth="1"/>
    <col min="10225" max="10225" width="16.140625" style="5" bestFit="1" customWidth="1"/>
    <col min="10226" max="10226" width="17.5703125" style="5" customWidth="1"/>
    <col min="10227" max="10227" width="19.28515625" style="5" customWidth="1"/>
    <col min="10228" max="10228" width="16.140625" style="5" bestFit="1" customWidth="1"/>
    <col min="10229" max="10229" width="18.5703125" style="5" customWidth="1"/>
    <col min="10230" max="10230" width="16.140625" style="5" customWidth="1"/>
    <col min="10231" max="10231" width="18.42578125" style="5" bestFit="1" customWidth="1"/>
    <col min="10232" max="10232" width="25.28515625" style="5" bestFit="1" customWidth="1"/>
    <col min="10233" max="10471" width="9.140625" style="5"/>
    <col min="10472" max="10472" width="4.85546875" style="5" customWidth="1"/>
    <col min="10473" max="10473" width="26.5703125" style="5" customWidth="1"/>
    <col min="10474" max="10474" width="11.28515625" style="5" bestFit="1" customWidth="1"/>
    <col min="10475" max="10475" width="80.5703125" style="5" customWidth="1"/>
    <col min="10476" max="10476" width="18" style="5" customWidth="1"/>
    <col min="10477" max="10477" width="19.42578125" style="5" customWidth="1"/>
    <col min="10478" max="10478" width="16.140625" style="5" bestFit="1" customWidth="1"/>
    <col min="10479" max="10479" width="18.28515625" style="5" customWidth="1"/>
    <col min="10480" max="10480" width="17.85546875" style="5" customWidth="1"/>
    <col min="10481" max="10481" width="16.140625" style="5" bestFit="1" customWidth="1"/>
    <col min="10482" max="10482" width="17.5703125" style="5" customWidth="1"/>
    <col min="10483" max="10483" width="19.28515625" style="5" customWidth="1"/>
    <col min="10484" max="10484" width="16.140625" style="5" bestFit="1" customWidth="1"/>
    <col min="10485" max="10485" width="18.5703125" style="5" customWidth="1"/>
    <col min="10486" max="10486" width="16.140625" style="5" customWidth="1"/>
    <col min="10487" max="10487" width="18.42578125" style="5" bestFit="1" customWidth="1"/>
    <col min="10488" max="10488" width="25.28515625" style="5" bestFit="1" customWidth="1"/>
    <col min="10489" max="10727" width="9.140625" style="5"/>
    <col min="10728" max="10728" width="4.85546875" style="5" customWidth="1"/>
    <col min="10729" max="10729" width="26.5703125" style="5" customWidth="1"/>
    <col min="10730" max="10730" width="11.28515625" style="5" bestFit="1" customWidth="1"/>
    <col min="10731" max="10731" width="80.5703125" style="5" customWidth="1"/>
    <col min="10732" max="10732" width="18" style="5" customWidth="1"/>
    <col min="10733" max="10733" width="19.42578125" style="5" customWidth="1"/>
    <col min="10734" max="10734" width="16.140625" style="5" bestFit="1" customWidth="1"/>
    <col min="10735" max="10735" width="18.28515625" style="5" customWidth="1"/>
    <col min="10736" max="10736" width="17.85546875" style="5" customWidth="1"/>
    <col min="10737" max="10737" width="16.140625" style="5" bestFit="1" customWidth="1"/>
    <col min="10738" max="10738" width="17.5703125" style="5" customWidth="1"/>
    <col min="10739" max="10739" width="19.28515625" style="5" customWidth="1"/>
    <col min="10740" max="10740" width="16.140625" style="5" bestFit="1" customWidth="1"/>
    <col min="10741" max="10741" width="18.5703125" style="5" customWidth="1"/>
    <col min="10742" max="10742" width="16.140625" style="5" customWidth="1"/>
    <col min="10743" max="10743" width="18.42578125" style="5" bestFit="1" customWidth="1"/>
    <col min="10744" max="10744" width="25.28515625" style="5" bestFit="1" customWidth="1"/>
    <col min="10745" max="10983" width="9.140625" style="5"/>
    <col min="10984" max="10984" width="4.85546875" style="5" customWidth="1"/>
    <col min="10985" max="10985" width="26.5703125" style="5" customWidth="1"/>
    <col min="10986" max="10986" width="11.28515625" style="5" bestFit="1" customWidth="1"/>
    <col min="10987" max="10987" width="80.5703125" style="5" customWidth="1"/>
    <col min="10988" max="10988" width="18" style="5" customWidth="1"/>
    <col min="10989" max="10989" width="19.42578125" style="5" customWidth="1"/>
    <col min="10990" max="10990" width="16.140625" style="5" bestFit="1" customWidth="1"/>
    <col min="10991" max="10991" width="18.28515625" style="5" customWidth="1"/>
    <col min="10992" max="10992" width="17.85546875" style="5" customWidth="1"/>
    <col min="10993" max="10993" width="16.140625" style="5" bestFit="1" customWidth="1"/>
    <col min="10994" max="10994" width="17.5703125" style="5" customWidth="1"/>
    <col min="10995" max="10995" width="19.28515625" style="5" customWidth="1"/>
    <col min="10996" max="10996" width="16.140625" style="5" bestFit="1" customWidth="1"/>
    <col min="10997" max="10997" width="18.5703125" style="5" customWidth="1"/>
    <col min="10998" max="10998" width="16.140625" style="5" customWidth="1"/>
    <col min="10999" max="10999" width="18.42578125" style="5" bestFit="1" customWidth="1"/>
    <col min="11000" max="11000" width="25.28515625" style="5" bestFit="1" customWidth="1"/>
    <col min="11001" max="11239" width="9.140625" style="5"/>
    <col min="11240" max="11240" width="4.85546875" style="5" customWidth="1"/>
    <col min="11241" max="11241" width="26.5703125" style="5" customWidth="1"/>
    <col min="11242" max="11242" width="11.28515625" style="5" bestFit="1" customWidth="1"/>
    <col min="11243" max="11243" width="80.5703125" style="5" customWidth="1"/>
    <col min="11244" max="11244" width="18" style="5" customWidth="1"/>
    <col min="11245" max="11245" width="19.42578125" style="5" customWidth="1"/>
    <col min="11246" max="11246" width="16.140625" style="5" bestFit="1" customWidth="1"/>
    <col min="11247" max="11247" width="18.28515625" style="5" customWidth="1"/>
    <col min="11248" max="11248" width="17.85546875" style="5" customWidth="1"/>
    <col min="11249" max="11249" width="16.140625" style="5" bestFit="1" customWidth="1"/>
    <col min="11250" max="11250" width="17.5703125" style="5" customWidth="1"/>
    <col min="11251" max="11251" width="19.28515625" style="5" customWidth="1"/>
    <col min="11252" max="11252" width="16.140625" style="5" bestFit="1" customWidth="1"/>
    <col min="11253" max="11253" width="18.5703125" style="5" customWidth="1"/>
    <col min="11254" max="11254" width="16.140625" style="5" customWidth="1"/>
    <col min="11255" max="11255" width="18.42578125" style="5" bestFit="1" customWidth="1"/>
    <col min="11256" max="11256" width="25.28515625" style="5" bestFit="1" customWidth="1"/>
    <col min="11257" max="11495" width="9.140625" style="5"/>
    <col min="11496" max="11496" width="4.85546875" style="5" customWidth="1"/>
    <col min="11497" max="11497" width="26.5703125" style="5" customWidth="1"/>
    <col min="11498" max="11498" width="11.28515625" style="5" bestFit="1" customWidth="1"/>
    <col min="11499" max="11499" width="80.5703125" style="5" customWidth="1"/>
    <col min="11500" max="11500" width="18" style="5" customWidth="1"/>
    <col min="11501" max="11501" width="19.42578125" style="5" customWidth="1"/>
    <col min="11502" max="11502" width="16.140625" style="5" bestFit="1" customWidth="1"/>
    <col min="11503" max="11503" width="18.28515625" style="5" customWidth="1"/>
    <col min="11504" max="11504" width="17.85546875" style="5" customWidth="1"/>
    <col min="11505" max="11505" width="16.140625" style="5" bestFit="1" customWidth="1"/>
    <col min="11506" max="11506" width="17.5703125" style="5" customWidth="1"/>
    <col min="11507" max="11507" width="19.28515625" style="5" customWidth="1"/>
    <col min="11508" max="11508" width="16.140625" style="5" bestFit="1" customWidth="1"/>
    <col min="11509" max="11509" width="18.5703125" style="5" customWidth="1"/>
    <col min="11510" max="11510" width="16.140625" style="5" customWidth="1"/>
    <col min="11511" max="11511" width="18.42578125" style="5" bestFit="1" customWidth="1"/>
    <col min="11512" max="11512" width="25.28515625" style="5" bestFit="1" customWidth="1"/>
    <col min="11513" max="11751" width="9.140625" style="5"/>
    <col min="11752" max="11752" width="4.85546875" style="5" customWidth="1"/>
    <col min="11753" max="11753" width="26.5703125" style="5" customWidth="1"/>
    <col min="11754" max="11754" width="11.28515625" style="5" bestFit="1" customWidth="1"/>
    <col min="11755" max="11755" width="80.5703125" style="5" customWidth="1"/>
    <col min="11756" max="11756" width="18" style="5" customWidth="1"/>
    <col min="11757" max="11757" width="19.42578125" style="5" customWidth="1"/>
    <col min="11758" max="11758" width="16.140625" style="5" bestFit="1" customWidth="1"/>
    <col min="11759" max="11759" width="18.28515625" style="5" customWidth="1"/>
    <col min="11760" max="11760" width="17.85546875" style="5" customWidth="1"/>
    <col min="11761" max="11761" width="16.140625" style="5" bestFit="1" customWidth="1"/>
    <col min="11762" max="11762" width="17.5703125" style="5" customWidth="1"/>
    <col min="11763" max="11763" width="19.28515625" style="5" customWidth="1"/>
    <col min="11764" max="11764" width="16.140625" style="5" bestFit="1" customWidth="1"/>
    <col min="11765" max="11765" width="18.5703125" style="5" customWidth="1"/>
    <col min="11766" max="11766" width="16.140625" style="5" customWidth="1"/>
    <col min="11767" max="11767" width="18.42578125" style="5" bestFit="1" customWidth="1"/>
    <col min="11768" max="11768" width="25.28515625" style="5" bestFit="1" customWidth="1"/>
    <col min="11769" max="12007" width="9.140625" style="5"/>
    <col min="12008" max="12008" width="4.85546875" style="5" customWidth="1"/>
    <col min="12009" max="12009" width="26.5703125" style="5" customWidth="1"/>
    <col min="12010" max="12010" width="11.28515625" style="5" bestFit="1" customWidth="1"/>
    <col min="12011" max="12011" width="80.5703125" style="5" customWidth="1"/>
    <col min="12012" max="12012" width="18" style="5" customWidth="1"/>
    <col min="12013" max="12013" width="19.42578125" style="5" customWidth="1"/>
    <col min="12014" max="12014" width="16.140625" style="5" bestFit="1" customWidth="1"/>
    <col min="12015" max="12015" width="18.28515625" style="5" customWidth="1"/>
    <col min="12016" max="12016" width="17.85546875" style="5" customWidth="1"/>
    <col min="12017" max="12017" width="16.140625" style="5" bestFit="1" customWidth="1"/>
    <col min="12018" max="12018" width="17.5703125" style="5" customWidth="1"/>
    <col min="12019" max="12019" width="19.28515625" style="5" customWidth="1"/>
    <col min="12020" max="12020" width="16.140625" style="5" bestFit="1" customWidth="1"/>
    <col min="12021" max="12021" width="18.5703125" style="5" customWidth="1"/>
    <col min="12022" max="12022" width="16.140625" style="5" customWidth="1"/>
    <col min="12023" max="12023" width="18.42578125" style="5" bestFit="1" customWidth="1"/>
    <col min="12024" max="12024" width="25.28515625" style="5" bestFit="1" customWidth="1"/>
    <col min="12025" max="12263" width="9.140625" style="5"/>
    <col min="12264" max="12264" width="4.85546875" style="5" customWidth="1"/>
    <col min="12265" max="12265" width="26.5703125" style="5" customWidth="1"/>
    <col min="12266" max="12266" width="11.28515625" style="5" bestFit="1" customWidth="1"/>
    <col min="12267" max="12267" width="80.5703125" style="5" customWidth="1"/>
    <col min="12268" max="12268" width="18" style="5" customWidth="1"/>
    <col min="12269" max="12269" width="19.42578125" style="5" customWidth="1"/>
    <col min="12270" max="12270" width="16.140625" style="5" bestFit="1" customWidth="1"/>
    <col min="12271" max="12271" width="18.28515625" style="5" customWidth="1"/>
    <col min="12272" max="12272" width="17.85546875" style="5" customWidth="1"/>
    <col min="12273" max="12273" width="16.140625" style="5" bestFit="1" customWidth="1"/>
    <col min="12274" max="12274" width="17.5703125" style="5" customWidth="1"/>
    <col min="12275" max="12275" width="19.28515625" style="5" customWidth="1"/>
    <col min="12276" max="12276" width="16.140625" style="5" bestFit="1" customWidth="1"/>
    <col min="12277" max="12277" width="18.5703125" style="5" customWidth="1"/>
    <col min="12278" max="12278" width="16.140625" style="5" customWidth="1"/>
    <col min="12279" max="12279" width="18.42578125" style="5" bestFit="1" customWidth="1"/>
    <col min="12280" max="12280" width="25.28515625" style="5" bestFit="1" customWidth="1"/>
    <col min="12281" max="12519" width="9.140625" style="5"/>
    <col min="12520" max="12520" width="4.85546875" style="5" customWidth="1"/>
    <col min="12521" max="12521" width="26.5703125" style="5" customWidth="1"/>
    <col min="12522" max="12522" width="11.28515625" style="5" bestFit="1" customWidth="1"/>
    <col min="12523" max="12523" width="80.5703125" style="5" customWidth="1"/>
    <col min="12524" max="12524" width="18" style="5" customWidth="1"/>
    <col min="12525" max="12525" width="19.42578125" style="5" customWidth="1"/>
    <col min="12526" max="12526" width="16.140625" style="5" bestFit="1" customWidth="1"/>
    <col min="12527" max="12527" width="18.28515625" style="5" customWidth="1"/>
    <col min="12528" max="12528" width="17.85546875" style="5" customWidth="1"/>
    <col min="12529" max="12529" width="16.140625" style="5" bestFit="1" customWidth="1"/>
    <col min="12530" max="12530" width="17.5703125" style="5" customWidth="1"/>
    <col min="12531" max="12531" width="19.28515625" style="5" customWidth="1"/>
    <col min="12532" max="12532" width="16.140625" style="5" bestFit="1" customWidth="1"/>
    <col min="12533" max="12533" width="18.5703125" style="5" customWidth="1"/>
    <col min="12534" max="12534" width="16.140625" style="5" customWidth="1"/>
    <col min="12535" max="12535" width="18.42578125" style="5" bestFit="1" customWidth="1"/>
    <col min="12536" max="12536" width="25.28515625" style="5" bestFit="1" customWidth="1"/>
    <col min="12537" max="12775" width="9.140625" style="5"/>
    <col min="12776" max="12776" width="4.85546875" style="5" customWidth="1"/>
    <col min="12777" max="12777" width="26.5703125" style="5" customWidth="1"/>
    <col min="12778" max="12778" width="11.28515625" style="5" bestFit="1" customWidth="1"/>
    <col min="12779" max="12779" width="80.5703125" style="5" customWidth="1"/>
    <col min="12780" max="12780" width="18" style="5" customWidth="1"/>
    <col min="12781" max="12781" width="19.42578125" style="5" customWidth="1"/>
    <col min="12782" max="12782" width="16.140625" style="5" bestFit="1" customWidth="1"/>
    <col min="12783" max="12783" width="18.28515625" style="5" customWidth="1"/>
    <col min="12784" max="12784" width="17.85546875" style="5" customWidth="1"/>
    <col min="12785" max="12785" width="16.140625" style="5" bestFit="1" customWidth="1"/>
    <col min="12786" max="12786" width="17.5703125" style="5" customWidth="1"/>
    <col min="12787" max="12787" width="19.28515625" style="5" customWidth="1"/>
    <col min="12788" max="12788" width="16.140625" style="5" bestFit="1" customWidth="1"/>
    <col min="12789" max="12789" width="18.5703125" style="5" customWidth="1"/>
    <col min="12790" max="12790" width="16.140625" style="5" customWidth="1"/>
    <col min="12791" max="12791" width="18.42578125" style="5" bestFit="1" customWidth="1"/>
    <col min="12792" max="12792" width="25.28515625" style="5" bestFit="1" customWidth="1"/>
    <col min="12793" max="13031" width="9.140625" style="5"/>
    <col min="13032" max="13032" width="4.85546875" style="5" customWidth="1"/>
    <col min="13033" max="13033" width="26.5703125" style="5" customWidth="1"/>
    <col min="13034" max="13034" width="11.28515625" style="5" bestFit="1" customWidth="1"/>
    <col min="13035" max="13035" width="80.5703125" style="5" customWidth="1"/>
    <col min="13036" max="13036" width="18" style="5" customWidth="1"/>
    <col min="13037" max="13037" width="19.42578125" style="5" customWidth="1"/>
    <col min="13038" max="13038" width="16.140625" style="5" bestFit="1" customWidth="1"/>
    <col min="13039" max="13039" width="18.28515625" style="5" customWidth="1"/>
    <col min="13040" max="13040" width="17.85546875" style="5" customWidth="1"/>
    <col min="13041" max="13041" width="16.140625" style="5" bestFit="1" customWidth="1"/>
    <col min="13042" max="13042" width="17.5703125" style="5" customWidth="1"/>
    <col min="13043" max="13043" width="19.28515625" style="5" customWidth="1"/>
    <col min="13044" max="13044" width="16.140625" style="5" bestFit="1" customWidth="1"/>
    <col min="13045" max="13045" width="18.5703125" style="5" customWidth="1"/>
    <col min="13046" max="13046" width="16.140625" style="5" customWidth="1"/>
    <col min="13047" max="13047" width="18.42578125" style="5" bestFit="1" customWidth="1"/>
    <col min="13048" max="13048" width="25.28515625" style="5" bestFit="1" customWidth="1"/>
    <col min="13049" max="13287" width="9.140625" style="5"/>
    <col min="13288" max="13288" width="4.85546875" style="5" customWidth="1"/>
    <col min="13289" max="13289" width="26.5703125" style="5" customWidth="1"/>
    <col min="13290" max="13290" width="11.28515625" style="5" bestFit="1" customWidth="1"/>
    <col min="13291" max="13291" width="80.5703125" style="5" customWidth="1"/>
    <col min="13292" max="13292" width="18" style="5" customWidth="1"/>
    <col min="13293" max="13293" width="19.42578125" style="5" customWidth="1"/>
    <col min="13294" max="13294" width="16.140625" style="5" bestFit="1" customWidth="1"/>
    <col min="13295" max="13295" width="18.28515625" style="5" customWidth="1"/>
    <col min="13296" max="13296" width="17.85546875" style="5" customWidth="1"/>
    <col min="13297" max="13297" width="16.140625" style="5" bestFit="1" customWidth="1"/>
    <col min="13298" max="13298" width="17.5703125" style="5" customWidth="1"/>
    <col min="13299" max="13299" width="19.28515625" style="5" customWidth="1"/>
    <col min="13300" max="13300" width="16.140625" style="5" bestFit="1" customWidth="1"/>
    <col min="13301" max="13301" width="18.5703125" style="5" customWidth="1"/>
    <col min="13302" max="13302" width="16.140625" style="5" customWidth="1"/>
    <col min="13303" max="13303" width="18.42578125" style="5" bestFit="1" customWidth="1"/>
    <col min="13304" max="13304" width="25.28515625" style="5" bestFit="1" customWidth="1"/>
    <col min="13305" max="13543" width="9.140625" style="5"/>
    <col min="13544" max="13544" width="4.85546875" style="5" customWidth="1"/>
    <col min="13545" max="13545" width="26.5703125" style="5" customWidth="1"/>
    <col min="13546" max="13546" width="11.28515625" style="5" bestFit="1" customWidth="1"/>
    <col min="13547" max="13547" width="80.5703125" style="5" customWidth="1"/>
    <col min="13548" max="13548" width="18" style="5" customWidth="1"/>
    <col min="13549" max="13549" width="19.42578125" style="5" customWidth="1"/>
    <col min="13550" max="13550" width="16.140625" style="5" bestFit="1" customWidth="1"/>
    <col min="13551" max="13551" width="18.28515625" style="5" customWidth="1"/>
    <col min="13552" max="13552" width="17.85546875" style="5" customWidth="1"/>
    <col min="13553" max="13553" width="16.140625" style="5" bestFit="1" customWidth="1"/>
    <col min="13554" max="13554" width="17.5703125" style="5" customWidth="1"/>
    <col min="13555" max="13555" width="19.28515625" style="5" customWidth="1"/>
    <col min="13556" max="13556" width="16.140625" style="5" bestFit="1" customWidth="1"/>
    <col min="13557" max="13557" width="18.5703125" style="5" customWidth="1"/>
    <col min="13558" max="13558" width="16.140625" style="5" customWidth="1"/>
    <col min="13559" max="13559" width="18.42578125" style="5" bestFit="1" customWidth="1"/>
    <col min="13560" max="13560" width="25.28515625" style="5" bestFit="1" customWidth="1"/>
    <col min="13561" max="13799" width="9.140625" style="5"/>
    <col min="13800" max="13800" width="4.85546875" style="5" customWidth="1"/>
    <col min="13801" max="13801" width="26.5703125" style="5" customWidth="1"/>
    <col min="13802" max="13802" width="11.28515625" style="5" bestFit="1" customWidth="1"/>
    <col min="13803" max="13803" width="80.5703125" style="5" customWidth="1"/>
    <col min="13804" max="13804" width="18" style="5" customWidth="1"/>
    <col min="13805" max="13805" width="19.42578125" style="5" customWidth="1"/>
    <col min="13806" max="13806" width="16.140625" style="5" bestFit="1" customWidth="1"/>
    <col min="13807" max="13807" width="18.28515625" style="5" customWidth="1"/>
    <col min="13808" max="13808" width="17.85546875" style="5" customWidth="1"/>
    <col min="13809" max="13809" width="16.140625" style="5" bestFit="1" customWidth="1"/>
    <col min="13810" max="13810" width="17.5703125" style="5" customWidth="1"/>
    <col min="13811" max="13811" width="19.28515625" style="5" customWidth="1"/>
    <col min="13812" max="13812" width="16.140625" style="5" bestFit="1" customWidth="1"/>
    <col min="13813" max="13813" width="18.5703125" style="5" customWidth="1"/>
    <col min="13814" max="13814" width="16.140625" style="5" customWidth="1"/>
    <col min="13815" max="13815" width="18.42578125" style="5" bestFit="1" customWidth="1"/>
    <col min="13816" max="13816" width="25.28515625" style="5" bestFit="1" customWidth="1"/>
    <col min="13817" max="14055" width="9.140625" style="5"/>
    <col min="14056" max="14056" width="4.85546875" style="5" customWidth="1"/>
    <col min="14057" max="14057" width="26.5703125" style="5" customWidth="1"/>
    <col min="14058" max="14058" width="11.28515625" style="5" bestFit="1" customWidth="1"/>
    <col min="14059" max="14059" width="80.5703125" style="5" customWidth="1"/>
    <col min="14060" max="14060" width="18" style="5" customWidth="1"/>
    <col min="14061" max="14061" width="19.42578125" style="5" customWidth="1"/>
    <col min="14062" max="14062" width="16.140625" style="5" bestFit="1" customWidth="1"/>
    <col min="14063" max="14063" width="18.28515625" style="5" customWidth="1"/>
    <col min="14064" max="14064" width="17.85546875" style="5" customWidth="1"/>
    <col min="14065" max="14065" width="16.140625" style="5" bestFit="1" customWidth="1"/>
    <col min="14066" max="14066" width="17.5703125" style="5" customWidth="1"/>
    <col min="14067" max="14067" width="19.28515625" style="5" customWidth="1"/>
    <col min="14068" max="14068" width="16.140625" style="5" bestFit="1" customWidth="1"/>
    <col min="14069" max="14069" width="18.5703125" style="5" customWidth="1"/>
    <col min="14070" max="14070" width="16.140625" style="5" customWidth="1"/>
    <col min="14071" max="14071" width="18.42578125" style="5" bestFit="1" customWidth="1"/>
    <col min="14072" max="14072" width="25.28515625" style="5" bestFit="1" customWidth="1"/>
    <col min="14073" max="14311" width="9.140625" style="5"/>
    <col min="14312" max="14312" width="4.85546875" style="5" customWidth="1"/>
    <col min="14313" max="14313" width="26.5703125" style="5" customWidth="1"/>
    <col min="14314" max="14314" width="11.28515625" style="5" bestFit="1" customWidth="1"/>
    <col min="14315" max="14315" width="80.5703125" style="5" customWidth="1"/>
    <col min="14316" max="14316" width="18" style="5" customWidth="1"/>
    <col min="14317" max="14317" width="19.42578125" style="5" customWidth="1"/>
    <col min="14318" max="14318" width="16.140625" style="5" bestFit="1" customWidth="1"/>
    <col min="14319" max="14319" width="18.28515625" style="5" customWidth="1"/>
    <col min="14320" max="14320" width="17.85546875" style="5" customWidth="1"/>
    <col min="14321" max="14321" width="16.140625" style="5" bestFit="1" customWidth="1"/>
    <col min="14322" max="14322" width="17.5703125" style="5" customWidth="1"/>
    <col min="14323" max="14323" width="19.28515625" style="5" customWidth="1"/>
    <col min="14324" max="14324" width="16.140625" style="5" bestFit="1" customWidth="1"/>
    <col min="14325" max="14325" width="18.5703125" style="5" customWidth="1"/>
    <col min="14326" max="14326" width="16.140625" style="5" customWidth="1"/>
    <col min="14327" max="14327" width="18.42578125" style="5" bestFit="1" customWidth="1"/>
    <col min="14328" max="14328" width="25.28515625" style="5" bestFit="1" customWidth="1"/>
    <col min="14329" max="14567" width="9.140625" style="5"/>
    <col min="14568" max="14568" width="4.85546875" style="5" customWidth="1"/>
    <col min="14569" max="14569" width="26.5703125" style="5" customWidth="1"/>
    <col min="14570" max="14570" width="11.28515625" style="5" bestFit="1" customWidth="1"/>
    <col min="14571" max="14571" width="80.5703125" style="5" customWidth="1"/>
    <col min="14572" max="14572" width="18" style="5" customWidth="1"/>
    <col min="14573" max="14573" width="19.42578125" style="5" customWidth="1"/>
    <col min="14574" max="14574" width="16.140625" style="5" bestFit="1" customWidth="1"/>
    <col min="14575" max="14575" width="18.28515625" style="5" customWidth="1"/>
    <col min="14576" max="14576" width="17.85546875" style="5" customWidth="1"/>
    <col min="14577" max="14577" width="16.140625" style="5" bestFit="1" customWidth="1"/>
    <col min="14578" max="14578" width="17.5703125" style="5" customWidth="1"/>
    <col min="14579" max="14579" width="19.28515625" style="5" customWidth="1"/>
    <col min="14580" max="14580" width="16.140625" style="5" bestFit="1" customWidth="1"/>
    <col min="14581" max="14581" width="18.5703125" style="5" customWidth="1"/>
    <col min="14582" max="14582" width="16.140625" style="5" customWidth="1"/>
    <col min="14583" max="14583" width="18.42578125" style="5" bestFit="1" customWidth="1"/>
    <col min="14584" max="14584" width="25.28515625" style="5" bestFit="1" customWidth="1"/>
    <col min="14585" max="14823" width="9.140625" style="5"/>
    <col min="14824" max="14824" width="4.85546875" style="5" customWidth="1"/>
    <col min="14825" max="14825" width="26.5703125" style="5" customWidth="1"/>
    <col min="14826" max="14826" width="11.28515625" style="5" bestFit="1" customWidth="1"/>
    <col min="14827" max="14827" width="80.5703125" style="5" customWidth="1"/>
    <col min="14828" max="14828" width="18" style="5" customWidth="1"/>
    <col min="14829" max="14829" width="19.42578125" style="5" customWidth="1"/>
    <col min="14830" max="14830" width="16.140625" style="5" bestFit="1" customWidth="1"/>
    <col min="14831" max="14831" width="18.28515625" style="5" customWidth="1"/>
    <col min="14832" max="14832" width="17.85546875" style="5" customWidth="1"/>
    <col min="14833" max="14833" width="16.140625" style="5" bestFit="1" customWidth="1"/>
    <col min="14834" max="14834" width="17.5703125" style="5" customWidth="1"/>
    <col min="14835" max="14835" width="19.28515625" style="5" customWidth="1"/>
    <col min="14836" max="14836" width="16.140625" style="5" bestFit="1" customWidth="1"/>
    <col min="14837" max="14837" width="18.5703125" style="5" customWidth="1"/>
    <col min="14838" max="14838" width="16.140625" style="5" customWidth="1"/>
    <col min="14839" max="14839" width="18.42578125" style="5" bestFit="1" customWidth="1"/>
    <col min="14840" max="14840" width="25.28515625" style="5" bestFit="1" customWidth="1"/>
    <col min="14841" max="15079" width="9.140625" style="5"/>
    <col min="15080" max="15080" width="4.85546875" style="5" customWidth="1"/>
    <col min="15081" max="15081" width="26.5703125" style="5" customWidth="1"/>
    <col min="15082" max="15082" width="11.28515625" style="5" bestFit="1" customWidth="1"/>
    <col min="15083" max="15083" width="80.5703125" style="5" customWidth="1"/>
    <col min="15084" max="15084" width="18" style="5" customWidth="1"/>
    <col min="15085" max="15085" width="19.42578125" style="5" customWidth="1"/>
    <col min="15086" max="15086" width="16.140625" style="5" bestFit="1" customWidth="1"/>
    <col min="15087" max="15087" width="18.28515625" style="5" customWidth="1"/>
    <col min="15088" max="15088" width="17.85546875" style="5" customWidth="1"/>
    <col min="15089" max="15089" width="16.140625" style="5" bestFit="1" customWidth="1"/>
    <col min="15090" max="15090" width="17.5703125" style="5" customWidth="1"/>
    <col min="15091" max="15091" width="19.28515625" style="5" customWidth="1"/>
    <col min="15092" max="15092" width="16.140625" style="5" bestFit="1" customWidth="1"/>
    <col min="15093" max="15093" width="18.5703125" style="5" customWidth="1"/>
    <col min="15094" max="15094" width="16.140625" style="5" customWidth="1"/>
    <col min="15095" max="15095" width="18.42578125" style="5" bestFit="1" customWidth="1"/>
    <col min="15096" max="15096" width="25.28515625" style="5" bestFit="1" customWidth="1"/>
    <col min="15097" max="15335" width="9.140625" style="5"/>
    <col min="15336" max="15336" width="4.85546875" style="5" customWidth="1"/>
    <col min="15337" max="15337" width="26.5703125" style="5" customWidth="1"/>
    <col min="15338" max="15338" width="11.28515625" style="5" bestFit="1" customWidth="1"/>
    <col min="15339" max="15339" width="80.5703125" style="5" customWidth="1"/>
    <col min="15340" max="15340" width="18" style="5" customWidth="1"/>
    <col min="15341" max="15341" width="19.42578125" style="5" customWidth="1"/>
    <col min="15342" max="15342" width="16.140625" style="5" bestFit="1" customWidth="1"/>
    <col min="15343" max="15343" width="18.28515625" style="5" customWidth="1"/>
    <col min="15344" max="15344" width="17.85546875" style="5" customWidth="1"/>
    <col min="15345" max="15345" width="16.140625" style="5" bestFit="1" customWidth="1"/>
    <col min="15346" max="15346" width="17.5703125" style="5" customWidth="1"/>
    <col min="15347" max="15347" width="19.28515625" style="5" customWidth="1"/>
    <col min="15348" max="15348" width="16.140625" style="5" bestFit="1" customWidth="1"/>
    <col min="15349" max="15349" width="18.5703125" style="5" customWidth="1"/>
    <col min="15350" max="15350" width="16.140625" style="5" customWidth="1"/>
    <col min="15351" max="15351" width="18.42578125" style="5" bestFit="1" customWidth="1"/>
    <col min="15352" max="15352" width="25.28515625" style="5" bestFit="1" customWidth="1"/>
    <col min="15353" max="15591" width="9.140625" style="5"/>
    <col min="15592" max="15592" width="4.85546875" style="5" customWidth="1"/>
    <col min="15593" max="15593" width="26.5703125" style="5" customWidth="1"/>
    <col min="15594" max="15594" width="11.28515625" style="5" bestFit="1" customWidth="1"/>
    <col min="15595" max="15595" width="80.5703125" style="5" customWidth="1"/>
    <col min="15596" max="15596" width="18" style="5" customWidth="1"/>
    <col min="15597" max="15597" width="19.42578125" style="5" customWidth="1"/>
    <col min="15598" max="15598" width="16.140625" style="5" bestFit="1" customWidth="1"/>
    <col min="15599" max="15599" width="18.28515625" style="5" customWidth="1"/>
    <col min="15600" max="15600" width="17.85546875" style="5" customWidth="1"/>
    <col min="15601" max="15601" width="16.140625" style="5" bestFit="1" customWidth="1"/>
    <col min="15602" max="15602" width="17.5703125" style="5" customWidth="1"/>
    <col min="15603" max="15603" width="19.28515625" style="5" customWidth="1"/>
    <col min="15604" max="15604" width="16.140625" style="5" bestFit="1" customWidth="1"/>
    <col min="15605" max="15605" width="18.5703125" style="5" customWidth="1"/>
    <col min="15606" max="15606" width="16.140625" style="5" customWidth="1"/>
    <col min="15607" max="15607" width="18.42578125" style="5" bestFit="1" customWidth="1"/>
    <col min="15608" max="15608" width="25.28515625" style="5" bestFit="1" customWidth="1"/>
    <col min="15609" max="15847" width="9.140625" style="5"/>
    <col min="15848" max="15848" width="4.85546875" style="5" customWidth="1"/>
    <col min="15849" max="15849" width="26.5703125" style="5" customWidth="1"/>
    <col min="15850" max="15850" width="11.28515625" style="5" bestFit="1" customWidth="1"/>
    <col min="15851" max="15851" width="80.5703125" style="5" customWidth="1"/>
    <col min="15852" max="15852" width="18" style="5" customWidth="1"/>
    <col min="15853" max="15853" width="19.42578125" style="5" customWidth="1"/>
    <col min="15854" max="15854" width="16.140625" style="5" bestFit="1" customWidth="1"/>
    <col min="15855" max="15855" width="18.28515625" style="5" customWidth="1"/>
    <col min="15856" max="15856" width="17.85546875" style="5" customWidth="1"/>
    <col min="15857" max="15857" width="16.140625" style="5" bestFit="1" customWidth="1"/>
    <col min="15858" max="15858" width="17.5703125" style="5" customWidth="1"/>
    <col min="15859" max="15859" width="19.28515625" style="5" customWidth="1"/>
    <col min="15860" max="15860" width="16.140625" style="5" bestFit="1" customWidth="1"/>
    <col min="15861" max="15861" width="18.5703125" style="5" customWidth="1"/>
    <col min="15862" max="15862" width="16.140625" style="5" customWidth="1"/>
    <col min="15863" max="15863" width="18.42578125" style="5" bestFit="1" customWidth="1"/>
    <col min="15864" max="15864" width="25.28515625" style="5" bestFit="1" customWidth="1"/>
    <col min="15865" max="16103" width="9.140625" style="5"/>
    <col min="16104" max="16104" width="4.85546875" style="5" customWidth="1"/>
    <col min="16105" max="16105" width="26.5703125" style="5" customWidth="1"/>
    <col min="16106" max="16106" width="11.28515625" style="5" bestFit="1" customWidth="1"/>
    <col min="16107" max="16107" width="80.5703125" style="5" customWidth="1"/>
    <col min="16108" max="16108" width="18" style="5" customWidth="1"/>
    <col min="16109" max="16109" width="19.42578125" style="5" customWidth="1"/>
    <col min="16110" max="16110" width="16.140625" style="5" bestFit="1" customWidth="1"/>
    <col min="16111" max="16111" width="18.28515625" style="5" customWidth="1"/>
    <col min="16112" max="16112" width="17.85546875" style="5" customWidth="1"/>
    <col min="16113" max="16113" width="16.140625" style="5" bestFit="1" customWidth="1"/>
    <col min="16114" max="16114" width="17.5703125" style="5" customWidth="1"/>
    <col min="16115" max="16115" width="19.28515625" style="5" customWidth="1"/>
    <col min="16116" max="16116" width="16.140625" style="5" bestFit="1" customWidth="1"/>
    <col min="16117" max="16117" width="18.5703125" style="5" customWidth="1"/>
    <col min="16118" max="16118" width="16.140625" style="5" customWidth="1"/>
    <col min="16119" max="16119" width="18.42578125" style="5" bestFit="1" customWidth="1"/>
    <col min="16120" max="16120" width="25.28515625" style="5" bestFit="1" customWidth="1"/>
    <col min="16121" max="16384" width="9.140625" style="5"/>
  </cols>
  <sheetData>
    <row r="1" spans="1:44" ht="15" customHeight="1"/>
    <row r="2" spans="1:44" ht="30.75">
      <c r="AM2" s="283" t="s">
        <v>0</v>
      </c>
      <c r="AN2" s="283"/>
      <c r="AO2" s="283"/>
      <c r="AP2" s="283"/>
      <c r="AQ2" s="283"/>
      <c r="AR2" s="283"/>
    </row>
    <row r="3" spans="1:44" ht="42.6" customHeight="1">
      <c r="AM3" s="283" t="s">
        <v>44</v>
      </c>
      <c r="AN3" s="283"/>
      <c r="AO3" s="283"/>
      <c r="AP3" s="283"/>
      <c r="AQ3" s="283"/>
      <c r="AR3" s="283"/>
    </row>
    <row r="4" spans="1:44" ht="54.6" customHeight="1">
      <c r="AO4" s="284" t="s">
        <v>45</v>
      </c>
      <c r="AP4" s="284"/>
      <c r="AQ4" s="284"/>
      <c r="AR4" s="284"/>
    </row>
    <row r="5" spans="1:44" ht="60.75" customHeight="1">
      <c r="AO5" s="285" t="s">
        <v>45</v>
      </c>
      <c r="AP5" s="285"/>
      <c r="AQ5" s="285"/>
      <c r="AR5" s="285"/>
    </row>
    <row r="6" spans="1:44" ht="24" customHeight="1">
      <c r="AO6" s="52"/>
      <c r="AP6" s="220"/>
      <c r="AQ6" s="220" t="s">
        <v>43</v>
      </c>
      <c r="AR6" s="44"/>
    </row>
    <row r="7" spans="1:44" ht="24" customHeight="1">
      <c r="AC7" s="216"/>
      <c r="AD7" s="3"/>
      <c r="AJ7" s="45"/>
      <c r="AK7" s="44"/>
      <c r="AL7" s="44"/>
      <c r="AM7" s="44"/>
      <c r="AO7" s="45"/>
      <c r="AP7" s="44"/>
      <c r="AQ7" s="44"/>
      <c r="AR7" s="44"/>
    </row>
    <row r="8" spans="1:44" ht="15" customHeight="1">
      <c r="AJ8" s="43"/>
      <c r="AK8" s="43"/>
      <c r="AL8" s="43"/>
      <c r="AO8" s="43"/>
      <c r="AP8" s="43"/>
      <c r="AQ8" s="43"/>
    </row>
    <row r="9" spans="1:44" ht="61.5" customHeight="1">
      <c r="A9" s="282" t="s">
        <v>65</v>
      </c>
      <c r="B9" s="282"/>
      <c r="C9" s="282"/>
      <c r="D9" s="282"/>
      <c r="E9" s="282"/>
      <c r="F9" s="282"/>
      <c r="G9" s="282"/>
      <c r="H9" s="282"/>
      <c r="I9" s="282"/>
      <c r="J9" s="282"/>
      <c r="K9" s="282"/>
      <c r="L9" s="282"/>
      <c r="M9" s="282"/>
      <c r="N9" s="282"/>
      <c r="O9" s="282"/>
      <c r="P9" s="282"/>
      <c r="Q9" s="282"/>
      <c r="R9" s="282"/>
      <c r="S9" s="282"/>
      <c r="T9" s="282"/>
      <c r="U9" s="282"/>
      <c r="V9" s="282"/>
      <c r="W9" s="282"/>
      <c r="X9" s="282"/>
      <c r="Y9" s="282"/>
      <c r="Z9" s="282"/>
      <c r="AA9" s="282"/>
      <c r="AB9" s="282"/>
      <c r="AC9" s="282"/>
      <c r="AD9" s="282"/>
      <c r="AE9" s="282"/>
      <c r="AF9" s="282"/>
      <c r="AG9" s="282"/>
      <c r="AH9" s="282"/>
      <c r="AI9" s="282"/>
      <c r="AJ9" s="282"/>
      <c r="AK9" s="282"/>
      <c r="AL9" s="282"/>
      <c r="AM9" s="282"/>
      <c r="AN9" s="221"/>
      <c r="AO9" s="221"/>
      <c r="AP9" s="221"/>
      <c r="AQ9" s="221"/>
      <c r="AR9" s="221"/>
    </row>
    <row r="10" spans="1:44" ht="61.5" customHeight="1">
      <c r="A10" s="281" t="s">
        <v>190</v>
      </c>
      <c r="B10" s="282"/>
      <c r="C10" s="282"/>
      <c r="D10" s="282"/>
      <c r="E10" s="282"/>
      <c r="F10" s="282"/>
      <c r="G10" s="282"/>
      <c r="H10" s="282"/>
      <c r="I10" s="282"/>
      <c r="J10" s="282"/>
      <c r="K10" s="282"/>
      <c r="L10" s="282"/>
      <c r="M10" s="282"/>
      <c r="N10" s="282"/>
      <c r="O10" s="282"/>
      <c r="P10" s="282"/>
      <c r="Q10" s="282"/>
      <c r="R10" s="282"/>
      <c r="S10" s="282"/>
      <c r="T10" s="282"/>
      <c r="U10" s="282"/>
      <c r="V10" s="282"/>
      <c r="W10" s="282"/>
      <c r="X10" s="282"/>
      <c r="Y10" s="282"/>
      <c r="Z10" s="282"/>
      <c r="AA10" s="282"/>
      <c r="AB10" s="282"/>
      <c r="AC10" s="282"/>
      <c r="AD10" s="282"/>
      <c r="AE10" s="282"/>
      <c r="AF10" s="282"/>
      <c r="AG10" s="282"/>
      <c r="AH10" s="282"/>
      <c r="AI10" s="282"/>
      <c r="AJ10" s="282"/>
      <c r="AK10" s="282"/>
      <c r="AL10" s="282"/>
      <c r="AM10" s="282"/>
      <c r="AN10" s="221"/>
      <c r="AO10" s="221"/>
      <c r="AP10" s="221"/>
      <c r="AQ10" s="221"/>
      <c r="AR10" s="221"/>
    </row>
    <row r="11" spans="1:44" ht="61.5" customHeight="1">
      <c r="A11" s="270" t="s">
        <v>47</v>
      </c>
      <c r="B11" s="270"/>
      <c r="C11" s="270"/>
      <c r="D11" s="270"/>
      <c r="E11" s="270"/>
      <c r="F11" s="270"/>
      <c r="G11" s="270"/>
      <c r="H11" s="270"/>
      <c r="I11" s="270"/>
      <c r="J11" s="270"/>
      <c r="K11" s="270"/>
      <c r="L11" s="270"/>
      <c r="M11" s="270"/>
      <c r="N11" s="270"/>
      <c r="O11" s="270"/>
      <c r="P11" s="270"/>
      <c r="Q11" s="270"/>
      <c r="R11" s="270"/>
      <c r="S11" s="270"/>
      <c r="T11" s="270"/>
      <c r="U11" s="270"/>
      <c r="V11" s="270"/>
      <c r="W11" s="270"/>
      <c r="X11" s="270"/>
      <c r="Y11" s="270"/>
      <c r="Z11" s="270"/>
      <c r="AA11" s="270"/>
      <c r="AB11" s="270"/>
      <c r="AC11" s="270"/>
      <c r="AD11" s="270"/>
      <c r="AE11" s="270"/>
      <c r="AF11" s="270"/>
      <c r="AG11" s="270"/>
      <c r="AH11" s="270"/>
      <c r="AI11" s="270"/>
      <c r="AJ11" s="270"/>
      <c r="AK11" s="270"/>
      <c r="AL11" s="270"/>
      <c r="AM11" s="270"/>
      <c r="AN11" s="223"/>
      <c r="AO11" s="223"/>
      <c r="AP11" s="223"/>
      <c r="AQ11" s="223"/>
      <c r="AR11" s="223"/>
    </row>
    <row r="12" spans="1:44" ht="27" customHeight="1" thickBot="1">
      <c r="AD12" s="4"/>
    </row>
    <row r="13" spans="1:44" ht="27.75" customHeight="1" thickBot="1">
      <c r="A13" s="271" t="s">
        <v>1</v>
      </c>
      <c r="B13" s="271" t="s">
        <v>2</v>
      </c>
      <c r="C13" s="274" t="s">
        <v>42</v>
      </c>
      <c r="D13" s="274"/>
      <c r="E13" s="274"/>
      <c r="F13" s="274"/>
      <c r="G13" s="274"/>
      <c r="H13" s="274"/>
      <c r="I13" s="274"/>
      <c r="J13" s="274"/>
      <c r="K13" s="274"/>
      <c r="L13" s="274"/>
      <c r="M13" s="274"/>
      <c r="N13" s="274"/>
      <c r="O13" s="274"/>
      <c r="P13" s="274"/>
      <c r="Q13" s="274"/>
      <c r="R13" s="275"/>
      <c r="S13" s="222"/>
      <c r="T13" s="222"/>
      <c r="U13" s="222"/>
      <c r="V13" s="222"/>
      <c r="W13" s="222"/>
      <c r="X13" s="276" t="s">
        <v>39</v>
      </c>
      <c r="Y13" s="274"/>
      <c r="Z13" s="274"/>
      <c r="AA13" s="274"/>
      <c r="AB13" s="274"/>
      <c r="AC13" s="274"/>
      <c r="AD13" s="274"/>
      <c r="AE13" s="274"/>
      <c r="AF13" s="274"/>
      <c r="AG13" s="274"/>
      <c r="AH13" s="274"/>
      <c r="AI13" s="274"/>
      <c r="AJ13" s="274"/>
      <c r="AK13" s="274"/>
      <c r="AL13" s="274"/>
      <c r="AM13" s="274"/>
      <c r="AN13" s="274"/>
      <c r="AO13" s="274"/>
      <c r="AP13" s="274"/>
      <c r="AQ13" s="274"/>
      <c r="AR13" s="275"/>
    </row>
    <row r="14" spans="1:44" ht="37.5" customHeight="1" thickBot="1">
      <c r="A14" s="272"/>
      <c r="B14" s="272"/>
      <c r="C14" s="277" t="s">
        <v>3</v>
      </c>
      <c r="D14" s="279" t="s">
        <v>101</v>
      </c>
      <c r="E14" s="280"/>
      <c r="F14" s="280"/>
      <c r="G14" s="280"/>
      <c r="H14" s="278"/>
      <c r="I14" s="279" t="s">
        <v>102</v>
      </c>
      <c r="J14" s="280"/>
      <c r="K14" s="280"/>
      <c r="L14" s="280"/>
      <c r="M14" s="278"/>
      <c r="N14" s="279" t="s">
        <v>103</v>
      </c>
      <c r="O14" s="280"/>
      <c r="P14" s="280"/>
      <c r="Q14" s="280"/>
      <c r="R14" s="278"/>
      <c r="S14" s="279" t="s">
        <v>136</v>
      </c>
      <c r="T14" s="280"/>
      <c r="U14" s="280"/>
      <c r="V14" s="280"/>
      <c r="W14" s="278"/>
      <c r="X14" s="272" t="s">
        <v>3</v>
      </c>
      <c r="Y14" s="279" t="s">
        <v>101</v>
      </c>
      <c r="Z14" s="280"/>
      <c r="AA14" s="280"/>
      <c r="AB14" s="280"/>
      <c r="AC14" s="278"/>
      <c r="AD14" s="279" t="s">
        <v>102</v>
      </c>
      <c r="AE14" s="280"/>
      <c r="AF14" s="280"/>
      <c r="AG14" s="280"/>
      <c r="AH14" s="278"/>
      <c r="AI14" s="279" t="s">
        <v>103</v>
      </c>
      <c r="AJ14" s="280"/>
      <c r="AK14" s="280"/>
      <c r="AL14" s="280"/>
      <c r="AM14" s="278"/>
      <c r="AN14" s="279" t="s">
        <v>136</v>
      </c>
      <c r="AO14" s="280"/>
      <c r="AP14" s="280"/>
      <c r="AQ14" s="280"/>
      <c r="AR14" s="278"/>
    </row>
    <row r="15" spans="1:44" ht="37.5" customHeight="1" thickBot="1">
      <c r="A15" s="273"/>
      <c r="B15" s="273"/>
      <c r="C15" s="278"/>
      <c r="D15" s="225" t="s">
        <v>34</v>
      </c>
      <c r="E15" s="225" t="s">
        <v>35</v>
      </c>
      <c r="F15" s="225" t="s">
        <v>36</v>
      </c>
      <c r="G15" s="225" t="s">
        <v>37</v>
      </c>
      <c r="H15" s="225" t="s">
        <v>38</v>
      </c>
      <c r="I15" s="225" t="s">
        <v>34</v>
      </c>
      <c r="J15" s="225" t="s">
        <v>35</v>
      </c>
      <c r="K15" s="225" t="s">
        <v>36</v>
      </c>
      <c r="L15" s="225" t="s">
        <v>37</v>
      </c>
      <c r="M15" s="225" t="s">
        <v>38</v>
      </c>
      <c r="N15" s="225" t="s">
        <v>34</v>
      </c>
      <c r="O15" s="225" t="s">
        <v>35</v>
      </c>
      <c r="P15" s="225" t="s">
        <v>36</v>
      </c>
      <c r="Q15" s="225" t="s">
        <v>37</v>
      </c>
      <c r="R15" s="225" t="s">
        <v>38</v>
      </c>
      <c r="S15" s="225" t="s">
        <v>34</v>
      </c>
      <c r="T15" s="225" t="s">
        <v>35</v>
      </c>
      <c r="U15" s="225" t="s">
        <v>36</v>
      </c>
      <c r="V15" s="225" t="s">
        <v>37</v>
      </c>
      <c r="W15" s="225" t="s">
        <v>38</v>
      </c>
      <c r="X15" s="273"/>
      <c r="Y15" s="225" t="s">
        <v>34</v>
      </c>
      <c r="Z15" s="225" t="s">
        <v>35</v>
      </c>
      <c r="AA15" s="225" t="s">
        <v>36</v>
      </c>
      <c r="AB15" s="225" t="s">
        <v>37</v>
      </c>
      <c r="AC15" s="225" t="s">
        <v>38</v>
      </c>
      <c r="AD15" s="225" t="s">
        <v>34</v>
      </c>
      <c r="AE15" s="225" t="s">
        <v>35</v>
      </c>
      <c r="AF15" s="225" t="s">
        <v>36</v>
      </c>
      <c r="AG15" s="225" t="s">
        <v>37</v>
      </c>
      <c r="AH15" s="225" t="s">
        <v>38</v>
      </c>
      <c r="AI15" s="225" t="s">
        <v>34</v>
      </c>
      <c r="AJ15" s="225" t="s">
        <v>35</v>
      </c>
      <c r="AK15" s="225" t="s">
        <v>36</v>
      </c>
      <c r="AL15" s="225" t="s">
        <v>37</v>
      </c>
      <c r="AM15" s="225" t="s">
        <v>38</v>
      </c>
      <c r="AN15" s="225" t="s">
        <v>34</v>
      </c>
      <c r="AO15" s="225" t="s">
        <v>35</v>
      </c>
      <c r="AP15" s="225" t="s">
        <v>36</v>
      </c>
      <c r="AQ15" s="225" t="s">
        <v>37</v>
      </c>
      <c r="AR15" s="225" t="s">
        <v>38</v>
      </c>
    </row>
    <row r="16" spans="1:44" ht="24.75" customHeight="1" thickBot="1">
      <c r="A16" s="225">
        <v>1</v>
      </c>
      <c r="B16" s="225">
        <v>2</v>
      </c>
      <c r="C16" s="224">
        <v>3</v>
      </c>
      <c r="D16" s="224">
        <v>4</v>
      </c>
      <c r="E16" s="224">
        <v>5</v>
      </c>
      <c r="F16" s="224">
        <v>6</v>
      </c>
      <c r="G16" s="224">
        <v>7</v>
      </c>
      <c r="H16" s="224">
        <v>8</v>
      </c>
      <c r="I16" s="224">
        <v>9</v>
      </c>
      <c r="J16" s="224">
        <v>10</v>
      </c>
      <c r="K16" s="224">
        <v>11</v>
      </c>
      <c r="L16" s="224">
        <v>12</v>
      </c>
      <c r="M16" s="224">
        <v>13</v>
      </c>
      <c r="N16" s="224">
        <v>14</v>
      </c>
      <c r="O16" s="224">
        <v>15</v>
      </c>
      <c r="P16" s="224">
        <v>16</v>
      </c>
      <c r="Q16" s="224">
        <v>17</v>
      </c>
      <c r="R16" s="224">
        <v>18</v>
      </c>
      <c r="S16" s="224">
        <v>14</v>
      </c>
      <c r="T16" s="224">
        <v>15</v>
      </c>
      <c r="U16" s="224">
        <v>16</v>
      </c>
      <c r="V16" s="224">
        <v>17</v>
      </c>
      <c r="W16" s="224">
        <v>18</v>
      </c>
      <c r="X16" s="224">
        <v>19</v>
      </c>
      <c r="Y16" s="224">
        <v>20</v>
      </c>
      <c r="Z16" s="224">
        <v>21</v>
      </c>
      <c r="AA16" s="224">
        <v>22</v>
      </c>
      <c r="AB16" s="224">
        <v>23</v>
      </c>
      <c r="AC16" s="224">
        <v>24</v>
      </c>
      <c r="AD16" s="224">
        <v>25</v>
      </c>
      <c r="AE16" s="224">
        <v>26</v>
      </c>
      <c r="AF16" s="224">
        <v>27</v>
      </c>
      <c r="AG16" s="224">
        <v>28</v>
      </c>
      <c r="AH16" s="224">
        <v>29</v>
      </c>
      <c r="AI16" s="224">
        <v>30</v>
      </c>
      <c r="AJ16" s="224">
        <v>31</v>
      </c>
      <c r="AK16" s="224">
        <v>32</v>
      </c>
      <c r="AL16" s="224">
        <v>33</v>
      </c>
      <c r="AM16" s="224">
        <v>34</v>
      </c>
      <c r="AN16" s="224">
        <v>30</v>
      </c>
      <c r="AO16" s="224">
        <v>31</v>
      </c>
      <c r="AP16" s="224">
        <v>32</v>
      </c>
      <c r="AQ16" s="224">
        <v>33</v>
      </c>
      <c r="AR16" s="224">
        <v>34</v>
      </c>
    </row>
    <row r="17" spans="1:44" s="212" customFormat="1" ht="34.5" customHeight="1" thickBot="1">
      <c r="A17" s="210" t="s">
        <v>192</v>
      </c>
      <c r="B17" s="211" t="s">
        <v>191</v>
      </c>
      <c r="C17" s="117"/>
      <c r="D17" s="118"/>
      <c r="E17" s="118"/>
      <c r="F17" s="118"/>
      <c r="G17" s="118"/>
      <c r="H17" s="118"/>
      <c r="I17" s="118"/>
      <c r="J17" s="118"/>
      <c r="K17" s="118"/>
      <c r="L17" s="118"/>
      <c r="M17" s="118"/>
      <c r="N17" s="118"/>
      <c r="O17" s="118"/>
      <c r="P17" s="118"/>
      <c r="Q17" s="118"/>
      <c r="R17" s="118"/>
      <c r="S17" s="118"/>
      <c r="T17" s="118"/>
      <c r="U17" s="118"/>
      <c r="V17" s="118"/>
      <c r="W17" s="118"/>
      <c r="X17" s="117">
        <f t="shared" ref="X17" si="0">AC17+AH17+AM17+AR17</f>
        <v>55777.417892611251</v>
      </c>
      <c r="Y17" s="118">
        <f>Y18+Y19+Y20+Y21+Y22+Y23+Y24+Y25+Y26+Y27+Y28+Y29</f>
        <v>1775.2768813559323</v>
      </c>
      <c r="Z17" s="118">
        <f t="shared" ref="Z17" si="1">Z18+Z19+Z20+Z21+Z22+Z23+Z24+Z25+Z26+Z27+Z28+Z29</f>
        <v>419.00593220338988</v>
      </c>
      <c r="AA17" s="118">
        <f t="shared" ref="AA17" si="2">AA18+AA19+AA20+AA21+AA22+AA23+AA24+AA25+AA26+AA27+AA28+AA29</f>
        <v>12999.082225355933</v>
      </c>
      <c r="AB17" s="118">
        <f t="shared" ref="AB17" si="3">AB18+AB19+AB20+AB21+AB22+AB23+AB24+AB25+AB26+AB27+AB28+AB29</f>
        <v>12874.547672949149</v>
      </c>
      <c r="AC17" s="118">
        <f t="shared" ref="AC17" si="4">AB17+AA17+Z17+Y17</f>
        <v>28067.912711864403</v>
      </c>
      <c r="AD17" s="118">
        <f>AD18+AD19+AD20+AD21+AD22+AD23+AD24+AD25+AD26+AD27+AD28+AD29</f>
        <v>0</v>
      </c>
      <c r="AE17" s="118">
        <f t="shared" ref="AE17" si="5">AE18+AE19+AE20+AE21+AE22+AE23+AE24+AE25+AE26+AE27+AE28+AE29</f>
        <v>0</v>
      </c>
      <c r="AF17" s="118">
        <f t="shared" ref="AF17" si="6">AF18+AF19+AF20+AF21+AF22+AF23+AF24+AF25+AF26+AF27+AF28+AF29</f>
        <v>14620.11733210793</v>
      </c>
      <c r="AG17" s="118">
        <f t="shared" ref="AG17" si="7">AG18+AG19+AG20+AG21+AG22+AG23+AG24+AG25+AG26+AG27+AG28+AG29</f>
        <v>13089.387848638915</v>
      </c>
      <c r="AH17" s="118">
        <f t="shared" ref="AH17" si="8">AG17+AF17+AE17+AD17</f>
        <v>27709.505180746844</v>
      </c>
      <c r="AI17" s="118">
        <f>AI18+AI19+AI20+AI21+AI22+AI23+AI24+AI25+AI26+AI27+AI28+AI29</f>
        <v>0</v>
      </c>
      <c r="AJ17" s="118">
        <f t="shared" ref="AJ17" si="9">AJ18+AJ19+AJ20+AJ21+AJ22+AJ23+AJ24+AJ25+AJ26+AJ27+AJ28+AJ29</f>
        <v>0</v>
      </c>
      <c r="AK17" s="118">
        <f t="shared" ref="AK17" si="10">AK18+AK19+AK20+AK21+AK22+AK23+AK24+AK25+AK26+AK27+AK28+AK29</f>
        <v>0</v>
      </c>
      <c r="AL17" s="118">
        <f t="shared" ref="AL17" si="11">AL18+AL19+AL20+AL21+AL22+AL23+AL24+AL25+AL26+AL27+AL28+AL29</f>
        <v>0</v>
      </c>
      <c r="AM17" s="118">
        <f t="shared" ref="AM17" si="12">AL17+AK17+AJ17+AI17</f>
        <v>0</v>
      </c>
      <c r="AN17" s="118">
        <f>AN18+AN19+AN20+AN21+AN22+AN23+AN24+AN25+AN26+AN27+AN28+AN29</f>
        <v>0</v>
      </c>
      <c r="AO17" s="118">
        <f t="shared" ref="AO17" si="13">AO18+AO19+AO20+AO21+AO22+AO23+AO24+AO25+AO26+AO27+AO28+AO29</f>
        <v>0</v>
      </c>
      <c r="AP17" s="118">
        <f t="shared" ref="AP17" si="14">AP18+AP19+AP20+AP21+AP22+AP23+AP24+AP25+AP26+AP27+AP28+AP29</f>
        <v>0</v>
      </c>
      <c r="AQ17" s="118">
        <f t="shared" ref="AQ17" si="15">AQ18+AQ19+AQ20+AQ21+AQ22+AQ23+AQ24+AQ25+AQ26+AQ27+AQ28+AQ29</f>
        <v>0</v>
      </c>
      <c r="AR17" s="118">
        <f t="shared" ref="AR17" si="16">AQ17+AP17+AO17+AN17</f>
        <v>0</v>
      </c>
    </row>
    <row r="18" spans="1:44" s="195" customFormat="1" ht="22.5">
      <c r="A18" s="138" t="s">
        <v>132</v>
      </c>
      <c r="B18" s="189" t="s">
        <v>229</v>
      </c>
      <c r="C18" s="190">
        <f t="shared" ref="C18:C69" si="17">H18+M18+R18+W18</f>
        <v>228</v>
      </c>
      <c r="D18" s="191"/>
      <c r="E18" s="192"/>
      <c r="F18" s="192">
        <f>Потребность!D16</f>
        <v>228</v>
      </c>
      <c r="G18" s="193"/>
      <c r="H18" s="194">
        <f t="shared" ref="H18:H69" si="18">G18+F18+E18+D18</f>
        <v>228</v>
      </c>
      <c r="I18" s="191"/>
      <c r="J18" s="192"/>
      <c r="K18" s="192"/>
      <c r="L18" s="193"/>
      <c r="M18" s="194">
        <f t="shared" ref="M18:M69" si="19">L18+K18+J18+I18</f>
        <v>0</v>
      </c>
      <c r="N18" s="191"/>
      <c r="O18" s="192"/>
      <c r="P18" s="192"/>
      <c r="Q18" s="193"/>
      <c r="R18" s="194">
        <f t="shared" ref="R18:R69" si="20">Q18+P18+O18+N18</f>
        <v>0</v>
      </c>
      <c r="S18" s="191"/>
      <c r="T18" s="192"/>
      <c r="U18" s="192"/>
      <c r="V18" s="193"/>
      <c r="W18" s="194">
        <f t="shared" ref="W18:W69" si="21">V18+U18+T18+S18</f>
        <v>0</v>
      </c>
      <c r="X18" s="190">
        <f t="shared" ref="X18:X69" si="22">AC18+AH18+AM18+AR18</f>
        <v>12031.069344000001</v>
      </c>
      <c r="Y18" s="191"/>
      <c r="Z18" s="192"/>
      <c r="AA18" s="192">
        <f>Потребность!F16</f>
        <v>12031.069344000001</v>
      </c>
      <c r="AB18" s="193"/>
      <c r="AC18" s="194">
        <f t="shared" ref="AC18:AC69" si="23">AB18+AA18+Z18+Y18</f>
        <v>12031.069344000001</v>
      </c>
      <c r="AD18" s="191"/>
      <c r="AE18" s="192"/>
      <c r="AF18" s="192"/>
      <c r="AG18" s="193"/>
      <c r="AH18" s="194">
        <f t="shared" ref="AH18:AH69" si="24">AG18+AF18+AE18+AD18</f>
        <v>0</v>
      </c>
      <c r="AI18" s="191"/>
      <c r="AJ18" s="192"/>
      <c r="AK18" s="192"/>
      <c r="AL18" s="193"/>
      <c r="AM18" s="194">
        <f t="shared" ref="AM18:AM69" si="25">AL18+AK18+AJ18+AI18</f>
        <v>0</v>
      </c>
      <c r="AN18" s="191"/>
      <c r="AO18" s="192"/>
      <c r="AP18" s="192"/>
      <c r="AQ18" s="193"/>
      <c r="AR18" s="194">
        <f t="shared" ref="AR18:AR69" si="26">AQ18+AP18+AO18+AN18</f>
        <v>0</v>
      </c>
    </row>
    <row r="19" spans="1:44" s="195" customFormat="1" ht="22.5">
      <c r="A19" s="150" t="s">
        <v>118</v>
      </c>
      <c r="B19" s="196" t="s">
        <v>230</v>
      </c>
      <c r="C19" s="190">
        <f t="shared" si="17"/>
        <v>276</v>
      </c>
      <c r="D19" s="191"/>
      <c r="E19" s="197"/>
      <c r="F19" s="197"/>
      <c r="G19" s="193">
        <f>Потребность!D17</f>
        <v>276</v>
      </c>
      <c r="H19" s="194">
        <f t="shared" si="18"/>
        <v>276</v>
      </c>
      <c r="I19" s="191"/>
      <c r="J19" s="197"/>
      <c r="K19" s="197"/>
      <c r="L19" s="193"/>
      <c r="M19" s="194">
        <f t="shared" si="19"/>
        <v>0</v>
      </c>
      <c r="N19" s="191"/>
      <c r="O19" s="197"/>
      <c r="P19" s="197"/>
      <c r="Q19" s="193"/>
      <c r="R19" s="194">
        <f t="shared" si="20"/>
        <v>0</v>
      </c>
      <c r="S19" s="191"/>
      <c r="T19" s="197"/>
      <c r="U19" s="197"/>
      <c r="V19" s="193"/>
      <c r="W19" s="194">
        <f t="shared" si="21"/>
        <v>0</v>
      </c>
      <c r="X19" s="190">
        <f t="shared" si="22"/>
        <v>12125.854655999998</v>
      </c>
      <c r="Y19" s="191"/>
      <c r="Z19" s="197"/>
      <c r="AA19" s="197"/>
      <c r="AB19" s="193">
        <f>Потребность!F17</f>
        <v>12125.854655999998</v>
      </c>
      <c r="AC19" s="194">
        <f t="shared" si="23"/>
        <v>12125.854655999998</v>
      </c>
      <c r="AD19" s="191"/>
      <c r="AE19" s="197"/>
      <c r="AF19" s="197"/>
      <c r="AG19" s="193"/>
      <c r="AH19" s="194">
        <f t="shared" si="24"/>
        <v>0</v>
      </c>
      <c r="AI19" s="191"/>
      <c r="AJ19" s="197"/>
      <c r="AK19" s="197"/>
      <c r="AL19" s="193"/>
      <c r="AM19" s="194">
        <f t="shared" si="25"/>
        <v>0</v>
      </c>
      <c r="AN19" s="191"/>
      <c r="AO19" s="197"/>
      <c r="AP19" s="197"/>
      <c r="AQ19" s="193"/>
      <c r="AR19" s="194">
        <f t="shared" si="26"/>
        <v>0</v>
      </c>
    </row>
    <row r="20" spans="1:44" s="195" customFormat="1" ht="22.5">
      <c r="A20" s="150" t="s">
        <v>119</v>
      </c>
      <c r="B20" s="196" t="s">
        <v>231</v>
      </c>
      <c r="C20" s="190">
        <f t="shared" si="17"/>
        <v>312</v>
      </c>
      <c r="D20" s="191"/>
      <c r="E20" s="197"/>
      <c r="F20" s="197"/>
      <c r="G20" s="193"/>
      <c r="H20" s="194">
        <f t="shared" si="18"/>
        <v>0</v>
      </c>
      <c r="I20" s="191"/>
      <c r="J20" s="197"/>
      <c r="K20" s="197">
        <f>Потребность!H18</f>
        <v>312</v>
      </c>
      <c r="L20" s="193"/>
      <c r="M20" s="194">
        <f t="shared" si="19"/>
        <v>312</v>
      </c>
      <c r="N20" s="191"/>
      <c r="O20" s="197"/>
      <c r="P20" s="197"/>
      <c r="Q20" s="193"/>
      <c r="R20" s="194">
        <f t="shared" si="20"/>
        <v>0</v>
      </c>
      <c r="S20" s="191"/>
      <c r="T20" s="197"/>
      <c r="U20" s="197"/>
      <c r="V20" s="193"/>
      <c r="W20" s="194">
        <f t="shared" si="21"/>
        <v>0</v>
      </c>
      <c r="X20" s="190">
        <f t="shared" si="22"/>
        <v>13588.730842751998</v>
      </c>
      <c r="Y20" s="191"/>
      <c r="Z20" s="197"/>
      <c r="AA20" s="197"/>
      <c r="AB20" s="193"/>
      <c r="AC20" s="194">
        <f t="shared" si="23"/>
        <v>0</v>
      </c>
      <c r="AD20" s="191"/>
      <c r="AE20" s="197"/>
      <c r="AF20" s="197">
        <f>Потребность!J18</f>
        <v>13588.730842751998</v>
      </c>
      <c r="AG20" s="193"/>
      <c r="AH20" s="194">
        <f t="shared" si="24"/>
        <v>13588.730842751998</v>
      </c>
      <c r="AI20" s="191"/>
      <c r="AJ20" s="197"/>
      <c r="AK20" s="197"/>
      <c r="AL20" s="193"/>
      <c r="AM20" s="194">
        <f t="shared" si="25"/>
        <v>0</v>
      </c>
      <c r="AN20" s="191"/>
      <c r="AO20" s="197"/>
      <c r="AP20" s="197"/>
      <c r="AQ20" s="193"/>
      <c r="AR20" s="194">
        <f t="shared" si="26"/>
        <v>0</v>
      </c>
    </row>
    <row r="21" spans="1:44" s="195" customFormat="1" ht="22.5">
      <c r="A21" s="150" t="s">
        <v>120</v>
      </c>
      <c r="B21" s="196" t="s">
        <v>232</v>
      </c>
      <c r="C21" s="190">
        <f t="shared" si="17"/>
        <v>288</v>
      </c>
      <c r="D21" s="191"/>
      <c r="E21" s="197"/>
      <c r="F21" s="197"/>
      <c r="G21" s="193"/>
      <c r="H21" s="194">
        <f t="shared" si="18"/>
        <v>0</v>
      </c>
      <c r="I21" s="191"/>
      <c r="J21" s="197"/>
      <c r="K21" s="197"/>
      <c r="L21" s="193">
        <f>Потребность!H19</f>
        <v>288</v>
      </c>
      <c r="M21" s="194">
        <f t="shared" si="19"/>
        <v>288</v>
      </c>
      <c r="N21" s="191"/>
      <c r="O21" s="197"/>
      <c r="P21" s="197"/>
      <c r="Q21" s="193"/>
      <c r="R21" s="194">
        <f t="shared" si="20"/>
        <v>0</v>
      </c>
      <c r="S21" s="191"/>
      <c r="T21" s="197"/>
      <c r="U21" s="197"/>
      <c r="V21" s="193"/>
      <c r="W21" s="194">
        <f t="shared" si="21"/>
        <v>0</v>
      </c>
      <c r="X21" s="190">
        <f t="shared" si="22"/>
        <v>12800.772658943999</v>
      </c>
      <c r="Y21" s="191"/>
      <c r="Z21" s="197"/>
      <c r="AA21" s="197"/>
      <c r="AB21" s="193"/>
      <c r="AC21" s="194">
        <f t="shared" si="23"/>
        <v>0</v>
      </c>
      <c r="AD21" s="191"/>
      <c r="AE21" s="197"/>
      <c r="AF21" s="197"/>
      <c r="AG21" s="193">
        <f>Потребность!J19</f>
        <v>12800.772658943999</v>
      </c>
      <c r="AH21" s="194">
        <f t="shared" si="24"/>
        <v>12800.772658943999</v>
      </c>
      <c r="AI21" s="191"/>
      <c r="AJ21" s="197"/>
      <c r="AK21" s="197"/>
      <c r="AL21" s="193"/>
      <c r="AM21" s="194">
        <f t="shared" si="25"/>
        <v>0</v>
      </c>
      <c r="AN21" s="191"/>
      <c r="AO21" s="197"/>
      <c r="AP21" s="197"/>
      <c r="AQ21" s="193"/>
      <c r="AR21" s="194">
        <f t="shared" si="26"/>
        <v>0</v>
      </c>
    </row>
    <row r="22" spans="1:44" s="195" customFormat="1" ht="22.5">
      <c r="A22" s="169" t="s">
        <v>121</v>
      </c>
      <c r="B22" s="198" t="s">
        <v>107</v>
      </c>
      <c r="C22" s="190">
        <f t="shared" si="17"/>
        <v>1</v>
      </c>
      <c r="D22" s="191"/>
      <c r="E22" s="199"/>
      <c r="F22" s="199">
        <f>Потребность!D20</f>
        <v>1</v>
      </c>
      <c r="G22" s="193"/>
      <c r="H22" s="194">
        <f t="shared" si="18"/>
        <v>1</v>
      </c>
      <c r="I22" s="191"/>
      <c r="J22" s="199"/>
      <c r="K22" s="199"/>
      <c r="L22" s="193"/>
      <c r="M22" s="194">
        <f t="shared" si="19"/>
        <v>0</v>
      </c>
      <c r="N22" s="191"/>
      <c r="O22" s="199"/>
      <c r="P22" s="199"/>
      <c r="Q22" s="193"/>
      <c r="R22" s="194">
        <f t="shared" si="20"/>
        <v>0</v>
      </c>
      <c r="S22" s="191"/>
      <c r="T22" s="199"/>
      <c r="U22" s="199"/>
      <c r="V22" s="193"/>
      <c r="W22" s="194">
        <f t="shared" si="21"/>
        <v>0</v>
      </c>
      <c r="X22" s="190">
        <f t="shared" si="22"/>
        <v>188.64</v>
      </c>
      <c r="Y22" s="191"/>
      <c r="Z22" s="199"/>
      <c r="AA22" s="199">
        <f>Потребность!F20</f>
        <v>188.64</v>
      </c>
      <c r="AB22" s="193"/>
      <c r="AC22" s="194">
        <f t="shared" si="23"/>
        <v>188.64</v>
      </c>
      <c r="AD22" s="191"/>
      <c r="AE22" s="199"/>
      <c r="AF22" s="199"/>
      <c r="AG22" s="193"/>
      <c r="AH22" s="194">
        <f t="shared" si="24"/>
        <v>0</v>
      </c>
      <c r="AI22" s="191"/>
      <c r="AJ22" s="199"/>
      <c r="AK22" s="199"/>
      <c r="AL22" s="193"/>
      <c r="AM22" s="194">
        <f t="shared" si="25"/>
        <v>0</v>
      </c>
      <c r="AN22" s="191"/>
      <c r="AO22" s="199"/>
      <c r="AP22" s="199"/>
      <c r="AQ22" s="193"/>
      <c r="AR22" s="194">
        <f t="shared" si="26"/>
        <v>0</v>
      </c>
    </row>
    <row r="23" spans="1:44" s="195" customFormat="1" ht="22.5">
      <c r="A23" s="150" t="s">
        <v>122</v>
      </c>
      <c r="B23" s="164" t="s">
        <v>108</v>
      </c>
      <c r="C23" s="190">
        <f t="shared" si="17"/>
        <v>1</v>
      </c>
      <c r="D23" s="191"/>
      <c r="E23" s="197"/>
      <c r="F23" s="197"/>
      <c r="G23" s="193">
        <f>Потребность!D21</f>
        <v>1</v>
      </c>
      <c r="H23" s="194">
        <f t="shared" si="18"/>
        <v>1</v>
      </c>
      <c r="I23" s="191"/>
      <c r="J23" s="197"/>
      <c r="K23" s="197"/>
      <c r="L23" s="193"/>
      <c r="M23" s="194">
        <f t="shared" si="19"/>
        <v>0</v>
      </c>
      <c r="N23" s="191"/>
      <c r="O23" s="197"/>
      <c r="P23" s="197"/>
      <c r="Q23" s="193"/>
      <c r="R23" s="194">
        <f t="shared" si="20"/>
        <v>0</v>
      </c>
      <c r="S23" s="191"/>
      <c r="T23" s="197"/>
      <c r="U23" s="197"/>
      <c r="V23" s="193"/>
      <c r="W23" s="194">
        <f t="shared" si="21"/>
        <v>0</v>
      </c>
      <c r="X23" s="190">
        <f t="shared" si="22"/>
        <v>219.03200000000001</v>
      </c>
      <c r="Y23" s="191"/>
      <c r="Z23" s="197"/>
      <c r="AA23" s="197"/>
      <c r="AB23" s="193">
        <f>Потребность!F21</f>
        <v>219.03200000000001</v>
      </c>
      <c r="AC23" s="194">
        <f t="shared" si="23"/>
        <v>219.03200000000001</v>
      </c>
      <c r="AD23" s="191"/>
      <c r="AE23" s="197"/>
      <c r="AF23" s="197"/>
      <c r="AG23" s="193"/>
      <c r="AH23" s="194">
        <f t="shared" si="24"/>
        <v>0</v>
      </c>
      <c r="AI23" s="191"/>
      <c r="AJ23" s="197"/>
      <c r="AK23" s="197"/>
      <c r="AL23" s="193"/>
      <c r="AM23" s="194">
        <f t="shared" si="25"/>
        <v>0</v>
      </c>
      <c r="AN23" s="191"/>
      <c r="AO23" s="197"/>
      <c r="AP23" s="197"/>
      <c r="AQ23" s="193"/>
      <c r="AR23" s="194">
        <f t="shared" si="26"/>
        <v>0</v>
      </c>
    </row>
    <row r="24" spans="1:44" s="195" customFormat="1" ht="22.5">
      <c r="A24" s="150" t="s">
        <v>127</v>
      </c>
      <c r="B24" s="164" t="s">
        <v>134</v>
      </c>
      <c r="C24" s="190">
        <f t="shared" si="17"/>
        <v>1</v>
      </c>
      <c r="D24" s="191"/>
      <c r="E24" s="197"/>
      <c r="F24" s="197"/>
      <c r="G24" s="193"/>
      <c r="H24" s="194">
        <f t="shared" si="18"/>
        <v>0</v>
      </c>
      <c r="I24" s="191"/>
      <c r="J24" s="197"/>
      <c r="K24" s="197">
        <f>Потребность!H22</f>
        <v>1</v>
      </c>
      <c r="L24" s="193"/>
      <c r="M24" s="194">
        <f t="shared" si="19"/>
        <v>1</v>
      </c>
      <c r="N24" s="191"/>
      <c r="O24" s="197"/>
      <c r="P24" s="197"/>
      <c r="Q24" s="193"/>
      <c r="R24" s="194">
        <f t="shared" si="20"/>
        <v>0</v>
      </c>
      <c r="S24" s="191"/>
      <c r="T24" s="197"/>
      <c r="U24" s="197"/>
      <c r="V24" s="193"/>
      <c r="W24" s="194">
        <f t="shared" si="21"/>
        <v>0</v>
      </c>
      <c r="X24" s="190">
        <f t="shared" si="22"/>
        <v>252.01360799999998</v>
      </c>
      <c r="Y24" s="191"/>
      <c r="Z24" s="197"/>
      <c r="AA24" s="197"/>
      <c r="AB24" s="193"/>
      <c r="AC24" s="194">
        <f t="shared" si="23"/>
        <v>0</v>
      </c>
      <c r="AD24" s="191"/>
      <c r="AE24" s="197"/>
      <c r="AF24" s="197">
        <f>Потребность!J22</f>
        <v>252.01360799999998</v>
      </c>
      <c r="AG24" s="193"/>
      <c r="AH24" s="194">
        <f t="shared" si="24"/>
        <v>252.01360799999998</v>
      </c>
      <c r="AI24" s="191"/>
      <c r="AJ24" s="197"/>
      <c r="AK24" s="197"/>
      <c r="AL24" s="193"/>
      <c r="AM24" s="194">
        <f t="shared" si="25"/>
        <v>0</v>
      </c>
      <c r="AN24" s="191"/>
      <c r="AO24" s="197"/>
      <c r="AP24" s="197"/>
      <c r="AQ24" s="193"/>
      <c r="AR24" s="194">
        <f t="shared" si="26"/>
        <v>0</v>
      </c>
    </row>
    <row r="25" spans="1:44" s="195" customFormat="1" ht="22.5">
      <c r="A25" s="150" t="s">
        <v>128</v>
      </c>
      <c r="B25" s="164" t="s">
        <v>109</v>
      </c>
      <c r="C25" s="190">
        <f t="shared" si="17"/>
        <v>1</v>
      </c>
      <c r="D25" s="191"/>
      <c r="E25" s="197"/>
      <c r="F25" s="197"/>
      <c r="G25" s="193"/>
      <c r="H25" s="194">
        <f t="shared" si="18"/>
        <v>0</v>
      </c>
      <c r="I25" s="191"/>
      <c r="J25" s="197"/>
      <c r="K25" s="197"/>
      <c r="L25" s="193">
        <f>Потребность!H23</f>
        <v>1</v>
      </c>
      <c r="M25" s="194">
        <f t="shared" si="19"/>
        <v>1</v>
      </c>
      <c r="N25" s="191"/>
      <c r="O25" s="197"/>
      <c r="P25" s="197"/>
      <c r="Q25" s="193"/>
      <c r="R25" s="194">
        <f t="shared" si="20"/>
        <v>0</v>
      </c>
      <c r="S25" s="191"/>
      <c r="T25" s="197"/>
      <c r="U25" s="197"/>
      <c r="V25" s="193"/>
      <c r="W25" s="194">
        <f t="shared" si="21"/>
        <v>0</v>
      </c>
      <c r="X25" s="190">
        <f t="shared" si="22"/>
        <v>235.64908800000001</v>
      </c>
      <c r="Y25" s="191"/>
      <c r="Z25" s="197"/>
      <c r="AA25" s="197"/>
      <c r="AB25" s="193"/>
      <c r="AC25" s="194">
        <f t="shared" si="23"/>
        <v>0</v>
      </c>
      <c r="AD25" s="191"/>
      <c r="AE25" s="197"/>
      <c r="AF25" s="197"/>
      <c r="AG25" s="193">
        <f>Потребность!J23</f>
        <v>235.64908800000001</v>
      </c>
      <c r="AH25" s="194">
        <f t="shared" si="24"/>
        <v>235.64908800000001</v>
      </c>
      <c r="AI25" s="191"/>
      <c r="AJ25" s="197"/>
      <c r="AK25" s="197"/>
      <c r="AL25" s="193"/>
      <c r="AM25" s="194">
        <f t="shared" si="25"/>
        <v>0</v>
      </c>
      <c r="AN25" s="191"/>
      <c r="AO25" s="197"/>
      <c r="AP25" s="197"/>
      <c r="AQ25" s="193"/>
      <c r="AR25" s="194">
        <f t="shared" si="26"/>
        <v>0</v>
      </c>
    </row>
    <row r="26" spans="1:44" s="195" customFormat="1" ht="22.5">
      <c r="A26" s="150" t="s">
        <v>129</v>
      </c>
      <c r="B26" s="164" t="s">
        <v>262</v>
      </c>
      <c r="C26" s="190">
        <f t="shared" si="17"/>
        <v>28</v>
      </c>
      <c r="D26" s="191"/>
      <c r="E26" s="200"/>
      <c r="F26" s="200">
        <f>Потребность!D24</f>
        <v>14</v>
      </c>
      <c r="G26" s="190"/>
      <c r="H26" s="194">
        <f t="shared" si="18"/>
        <v>14</v>
      </c>
      <c r="I26" s="191"/>
      <c r="J26" s="197"/>
      <c r="K26" s="197">
        <f>Потребность!H24</f>
        <v>14</v>
      </c>
      <c r="L26" s="193"/>
      <c r="M26" s="194">
        <f t="shared" si="19"/>
        <v>14</v>
      </c>
      <c r="N26" s="191"/>
      <c r="O26" s="197"/>
      <c r="P26" s="197"/>
      <c r="Q26" s="193"/>
      <c r="R26" s="194">
        <f t="shared" si="20"/>
        <v>0</v>
      </c>
      <c r="S26" s="191"/>
      <c r="T26" s="197"/>
      <c r="U26" s="197"/>
      <c r="V26" s="193"/>
      <c r="W26" s="194">
        <f t="shared" si="21"/>
        <v>0</v>
      </c>
      <c r="X26" s="190">
        <f t="shared" si="22"/>
        <v>1558.7457627118645</v>
      </c>
      <c r="Y26" s="191"/>
      <c r="Z26" s="197"/>
      <c r="AA26" s="197">
        <f>Потребность!F24</f>
        <v>779.37288135593224</v>
      </c>
      <c r="AB26" s="193"/>
      <c r="AC26" s="194">
        <f t="shared" si="23"/>
        <v>779.37288135593224</v>
      </c>
      <c r="AD26" s="191"/>
      <c r="AE26" s="197"/>
      <c r="AF26" s="197">
        <f>Потребность!J24</f>
        <v>779.37288135593224</v>
      </c>
      <c r="AG26" s="193"/>
      <c r="AH26" s="194">
        <f t="shared" si="24"/>
        <v>779.37288135593224</v>
      </c>
      <c r="AI26" s="191"/>
      <c r="AJ26" s="197"/>
      <c r="AK26" s="197"/>
      <c r="AL26" s="193"/>
      <c r="AM26" s="194">
        <f t="shared" si="25"/>
        <v>0</v>
      </c>
      <c r="AN26" s="191"/>
      <c r="AO26" s="197"/>
      <c r="AP26" s="197"/>
      <c r="AQ26" s="193"/>
      <c r="AR26" s="194">
        <f t="shared" si="26"/>
        <v>0</v>
      </c>
    </row>
    <row r="27" spans="1:44" s="195" customFormat="1" ht="22.5">
      <c r="A27" s="150" t="s">
        <v>133</v>
      </c>
      <c r="B27" s="164" t="s">
        <v>123</v>
      </c>
      <c r="C27" s="190">
        <f t="shared" si="17"/>
        <v>1</v>
      </c>
      <c r="D27" s="191">
        <f>Потребность!D25</f>
        <v>1</v>
      </c>
      <c r="E27" s="201"/>
      <c r="F27" s="201"/>
      <c r="G27" s="193"/>
      <c r="H27" s="194">
        <f t="shared" si="18"/>
        <v>1</v>
      </c>
      <c r="I27" s="191"/>
      <c r="J27" s="201"/>
      <c r="K27" s="201"/>
      <c r="L27" s="193"/>
      <c r="M27" s="194">
        <f t="shared" si="19"/>
        <v>0</v>
      </c>
      <c r="N27" s="191"/>
      <c r="O27" s="201"/>
      <c r="P27" s="201"/>
      <c r="Q27" s="193"/>
      <c r="R27" s="194">
        <f t="shared" si="20"/>
        <v>0</v>
      </c>
      <c r="S27" s="191"/>
      <c r="T27" s="201"/>
      <c r="U27" s="201"/>
      <c r="V27" s="193"/>
      <c r="W27" s="194">
        <f t="shared" si="21"/>
        <v>0</v>
      </c>
      <c r="X27" s="190">
        <f t="shared" si="22"/>
        <v>1775.2768813559323</v>
      </c>
      <c r="Y27" s="191">
        <f>Потребность!F25</f>
        <v>1775.2768813559323</v>
      </c>
      <c r="Z27" s="201"/>
      <c r="AA27" s="201"/>
      <c r="AB27" s="193"/>
      <c r="AC27" s="194">
        <f t="shared" si="23"/>
        <v>1775.2768813559323</v>
      </c>
      <c r="AD27" s="191"/>
      <c r="AE27" s="201"/>
      <c r="AF27" s="201"/>
      <c r="AG27" s="193"/>
      <c r="AH27" s="194">
        <f t="shared" si="24"/>
        <v>0</v>
      </c>
      <c r="AI27" s="191"/>
      <c r="AJ27" s="201"/>
      <c r="AK27" s="201"/>
      <c r="AL27" s="193"/>
      <c r="AM27" s="194">
        <f t="shared" si="25"/>
        <v>0</v>
      </c>
      <c r="AN27" s="191"/>
      <c r="AO27" s="201"/>
      <c r="AP27" s="201"/>
      <c r="AQ27" s="193"/>
      <c r="AR27" s="194">
        <f t="shared" si="26"/>
        <v>0</v>
      </c>
    </row>
    <row r="28" spans="1:44" s="195" customFormat="1" ht="22.5">
      <c r="A28" s="150" t="s">
        <v>130</v>
      </c>
      <c r="B28" s="164" t="s">
        <v>245</v>
      </c>
      <c r="C28" s="190">
        <f t="shared" si="17"/>
        <v>1</v>
      </c>
      <c r="D28" s="191"/>
      <c r="E28" s="197">
        <f>Потребность!D26</f>
        <v>1</v>
      </c>
      <c r="F28" s="197"/>
      <c r="G28" s="193"/>
      <c r="H28" s="194">
        <f t="shared" si="18"/>
        <v>1</v>
      </c>
      <c r="I28" s="191"/>
      <c r="J28" s="197"/>
      <c r="K28" s="197"/>
      <c r="L28" s="193"/>
      <c r="M28" s="194">
        <f t="shared" si="19"/>
        <v>0</v>
      </c>
      <c r="N28" s="191"/>
      <c r="O28" s="197"/>
      <c r="P28" s="197"/>
      <c r="Q28" s="193"/>
      <c r="R28" s="194">
        <f t="shared" si="20"/>
        <v>0</v>
      </c>
      <c r="S28" s="191"/>
      <c r="T28" s="197"/>
      <c r="U28" s="197"/>
      <c r="V28" s="193"/>
      <c r="W28" s="194">
        <f t="shared" si="21"/>
        <v>0</v>
      </c>
      <c r="X28" s="190">
        <f t="shared" si="22"/>
        <v>419.00593220338988</v>
      </c>
      <c r="Y28" s="191"/>
      <c r="Z28" s="197">
        <f>Потребность!F26</f>
        <v>419.00593220338988</v>
      </c>
      <c r="AA28" s="197"/>
      <c r="AB28" s="193"/>
      <c r="AC28" s="194">
        <f t="shared" si="23"/>
        <v>419.00593220338988</v>
      </c>
      <c r="AD28" s="191"/>
      <c r="AE28" s="197"/>
      <c r="AF28" s="197"/>
      <c r="AG28" s="193"/>
      <c r="AH28" s="194">
        <f t="shared" si="24"/>
        <v>0</v>
      </c>
      <c r="AI28" s="191"/>
      <c r="AJ28" s="197"/>
      <c r="AK28" s="197"/>
      <c r="AL28" s="193"/>
      <c r="AM28" s="194">
        <f t="shared" si="25"/>
        <v>0</v>
      </c>
      <c r="AN28" s="191"/>
      <c r="AO28" s="197"/>
      <c r="AP28" s="197"/>
      <c r="AQ28" s="193"/>
      <c r="AR28" s="194">
        <f t="shared" si="26"/>
        <v>0</v>
      </c>
    </row>
    <row r="29" spans="1:44" s="195" customFormat="1" ht="23.25" thickBot="1">
      <c r="A29" s="169" t="s">
        <v>131</v>
      </c>
      <c r="B29" s="203" t="s">
        <v>115</v>
      </c>
      <c r="C29" s="190">
        <f t="shared" si="17"/>
        <v>4</v>
      </c>
      <c r="D29" s="191"/>
      <c r="E29" s="199"/>
      <c r="F29" s="199"/>
      <c r="G29" s="193">
        <f>Потребность!D27</f>
        <v>2</v>
      </c>
      <c r="H29" s="194">
        <f t="shared" si="18"/>
        <v>2</v>
      </c>
      <c r="I29" s="191"/>
      <c r="J29" s="199"/>
      <c r="K29" s="199"/>
      <c r="L29" s="193">
        <f>Потребность!H27</f>
        <v>2</v>
      </c>
      <c r="M29" s="194">
        <f t="shared" si="19"/>
        <v>2</v>
      </c>
      <c r="N29" s="191"/>
      <c r="O29" s="199"/>
      <c r="P29" s="199"/>
      <c r="Q29" s="193"/>
      <c r="R29" s="194">
        <f t="shared" si="20"/>
        <v>0</v>
      </c>
      <c r="S29" s="191"/>
      <c r="T29" s="199"/>
      <c r="U29" s="199"/>
      <c r="V29" s="193"/>
      <c r="W29" s="194">
        <f t="shared" si="21"/>
        <v>0</v>
      </c>
      <c r="X29" s="190">
        <f t="shared" si="22"/>
        <v>582.62711864406776</v>
      </c>
      <c r="Y29" s="191"/>
      <c r="Z29" s="199"/>
      <c r="AA29" s="199"/>
      <c r="AB29" s="193">
        <f>Потребность!F27</f>
        <v>529.66101694915255</v>
      </c>
      <c r="AC29" s="194">
        <f t="shared" si="23"/>
        <v>529.66101694915255</v>
      </c>
      <c r="AD29" s="191"/>
      <c r="AE29" s="199"/>
      <c r="AF29" s="199"/>
      <c r="AG29" s="193">
        <f>Потребность!J27</f>
        <v>52.96610169491526</v>
      </c>
      <c r="AH29" s="194">
        <f t="shared" si="24"/>
        <v>52.96610169491526</v>
      </c>
      <c r="AI29" s="191"/>
      <c r="AJ29" s="199"/>
      <c r="AK29" s="199"/>
      <c r="AL29" s="193"/>
      <c r="AM29" s="194">
        <f t="shared" si="25"/>
        <v>0</v>
      </c>
      <c r="AN29" s="191"/>
      <c r="AO29" s="199"/>
      <c r="AP29" s="199"/>
      <c r="AQ29" s="193"/>
      <c r="AR29" s="194">
        <f t="shared" si="26"/>
        <v>0</v>
      </c>
    </row>
    <row r="30" spans="1:44" s="212" customFormat="1" ht="36.75" customHeight="1" thickBot="1">
      <c r="A30" s="213" t="s">
        <v>170</v>
      </c>
      <c r="B30" s="214" t="s">
        <v>187</v>
      </c>
      <c r="C30" s="117"/>
      <c r="D30" s="118"/>
      <c r="E30" s="118"/>
      <c r="F30" s="118"/>
      <c r="G30" s="118"/>
      <c r="H30" s="118"/>
      <c r="I30" s="118"/>
      <c r="J30" s="118"/>
      <c r="K30" s="118"/>
      <c r="L30" s="118"/>
      <c r="M30" s="118"/>
      <c r="N30" s="118"/>
      <c r="O30" s="118"/>
      <c r="P30" s="118"/>
      <c r="Q30" s="118"/>
      <c r="R30" s="118"/>
      <c r="S30" s="118"/>
      <c r="T30" s="118"/>
      <c r="U30" s="118"/>
      <c r="V30" s="118"/>
      <c r="W30" s="118"/>
      <c r="X30" s="117">
        <f t="shared" si="22"/>
        <v>51695.997386919946</v>
      </c>
      <c r="Y30" s="118">
        <f>Y31+Y40+Y41+Y42+Y46+Y52+Y56+Y58+Y64+Y66+Y67+Y68+Y69</f>
        <v>706.85578423773075</v>
      </c>
      <c r="Z30" s="118">
        <f t="shared" ref="Z30" si="27">Z31+Z40+Z41+Z42+Z46+Z52+Z56+Z58+Z64+Z66+Z67+Z68+Z69</f>
        <v>1361.1834165203602</v>
      </c>
      <c r="AA30" s="118">
        <f t="shared" ref="AA30" si="28">AA31+AA40+AA41+AA42+AA46+AA52+AA56+AA58+AA64+AA66+AA67+AA68+AA69</f>
        <v>2542.6059322033902</v>
      </c>
      <c r="AB30" s="118">
        <f t="shared" ref="AB30" si="29">AB31+AB40+AB41+AB42+AB46+AB52+AB56+AB58+AB64+AB66+AB67+AB68+AB69</f>
        <v>3845.4046610169494</v>
      </c>
      <c r="AC30" s="118">
        <f t="shared" si="23"/>
        <v>8456.0497939784309</v>
      </c>
      <c r="AD30" s="118">
        <f>AD31+AD40+AD41+AD42+AD46+AD52+AD56+AD58+AD64+AD66+AD67+AD68+AD69</f>
        <v>0</v>
      </c>
      <c r="AE30" s="118">
        <f t="shared" ref="AE30" si="30">AE31+AE40+AE41+AE42+AE46+AE52+AE56+AE58+AE64+AE66+AE67+AE68+AE69</f>
        <v>0</v>
      </c>
      <c r="AF30" s="118">
        <f t="shared" ref="AF30" si="31">AF31+AF40+AF41+AF42+AF46+AF52+AF56+AF58+AF64+AF66+AF67+AF68+AF69</f>
        <v>0</v>
      </c>
      <c r="AG30" s="118">
        <f t="shared" ref="AG30" si="32">AG31+AG40+AG41+AG42+AG46+AG52+AG56+AG58+AG64+AG66+AG67+AG68+AG69</f>
        <v>6095.2865759923607</v>
      </c>
      <c r="AH30" s="118">
        <f t="shared" si="24"/>
        <v>6095.2865759923607</v>
      </c>
      <c r="AI30" s="118">
        <f>AI31+AI40+AI41+AI42+AI46+AI52+AI56+AI58+AI64+AI66+AI67+AI68+AI69</f>
        <v>0</v>
      </c>
      <c r="AJ30" s="118">
        <f t="shared" ref="AJ30" si="33">AJ31+AJ40+AJ41+AJ42+AJ46+AJ52+AJ56+AJ58+AJ64+AJ66+AJ67+AJ68+AJ69</f>
        <v>0</v>
      </c>
      <c r="AK30" s="118">
        <f t="shared" ref="AK30" si="34">AK31+AK40+AK41+AK42+AK46+AK52+AK56+AK58+AK64+AK66+AK67+AK68+AK69</f>
        <v>0</v>
      </c>
      <c r="AL30" s="118">
        <f t="shared" ref="AL30" si="35">AL31+AL40+AL41+AL42+AL46+AL52+AL56+AL58+AL64+AL66+AL67+AL68+AL69</f>
        <v>24263.305084745763</v>
      </c>
      <c r="AM30" s="118">
        <f t="shared" si="25"/>
        <v>24263.305084745763</v>
      </c>
      <c r="AN30" s="118">
        <f>AN31+AN40+AN41+AN42+AN46+AN52+AN56+AN58+AN64+AN66+AN67+AN68+AN69</f>
        <v>0</v>
      </c>
      <c r="AO30" s="118">
        <f t="shared" ref="AO30" si="36">AO31+AO40+AO41+AO42+AO46+AO52+AO56+AO58+AO64+AO66+AO67+AO68+AO69</f>
        <v>0</v>
      </c>
      <c r="AP30" s="118">
        <f t="shared" ref="AP30" si="37">AP31+AP40+AP41+AP42+AP46+AP52+AP56+AP58+AP64+AP66+AP67+AP68+AP69</f>
        <v>12881.355932203391</v>
      </c>
      <c r="AQ30" s="118">
        <f t="shared" ref="AQ30" si="38">AQ31+AQ40+AQ41+AQ42+AQ46+AQ52+AQ56+AQ58+AQ64+AQ66+AQ67+AQ68+AQ69</f>
        <v>0</v>
      </c>
      <c r="AR30" s="118">
        <f t="shared" si="26"/>
        <v>12881.355932203391</v>
      </c>
    </row>
    <row r="31" spans="1:44" s="195" customFormat="1" ht="22.5">
      <c r="A31" s="138" t="s">
        <v>157</v>
      </c>
      <c r="B31" s="204" t="s">
        <v>67</v>
      </c>
      <c r="C31" s="205">
        <f t="shared" si="17"/>
        <v>33</v>
      </c>
      <c r="D31" s="206">
        <f>D32+D33+D34+D35+D36+D37+D38+D39</f>
        <v>0</v>
      </c>
      <c r="E31" s="192">
        <f t="shared" ref="E31:G31" si="39">E32+E33+E34+E35+E36+E37+E38+E39</f>
        <v>0</v>
      </c>
      <c r="F31" s="192">
        <f t="shared" si="39"/>
        <v>33</v>
      </c>
      <c r="G31" s="207">
        <f t="shared" si="39"/>
        <v>0</v>
      </c>
      <c r="H31" s="208">
        <f t="shared" si="18"/>
        <v>33</v>
      </c>
      <c r="I31" s="209">
        <f>I32+I33+I34+I35+I36+I37+I38+I39</f>
        <v>0</v>
      </c>
      <c r="J31" s="192">
        <f t="shared" ref="J31:L31" si="40">J32+J33+J34+J35+J36+J37+J38+J39</f>
        <v>0</v>
      </c>
      <c r="K31" s="192">
        <f t="shared" si="40"/>
        <v>0</v>
      </c>
      <c r="L31" s="207">
        <f t="shared" si="40"/>
        <v>0</v>
      </c>
      <c r="M31" s="208">
        <f t="shared" si="19"/>
        <v>0</v>
      </c>
      <c r="N31" s="209">
        <f>N32+N33+N34+N35+N36+N37+N38+N39</f>
        <v>0</v>
      </c>
      <c r="O31" s="192">
        <f t="shared" ref="O31:Q31" si="41">O32+O33+O34+O35+O36+O37+O38+O39</f>
        <v>0</v>
      </c>
      <c r="P31" s="192">
        <f t="shared" si="41"/>
        <v>0</v>
      </c>
      <c r="Q31" s="207">
        <f t="shared" si="41"/>
        <v>0</v>
      </c>
      <c r="R31" s="208">
        <f t="shared" si="20"/>
        <v>0</v>
      </c>
      <c r="S31" s="209">
        <f>S32+S33+S34+S35+S36+S37+S38+S39</f>
        <v>0</v>
      </c>
      <c r="T31" s="192">
        <f t="shared" ref="T31:V31" si="42">T32+T33+T34+T35+T36+T37+T38+T39</f>
        <v>0</v>
      </c>
      <c r="U31" s="192">
        <f t="shared" si="42"/>
        <v>0</v>
      </c>
      <c r="V31" s="207">
        <f t="shared" si="42"/>
        <v>0</v>
      </c>
      <c r="W31" s="208">
        <f t="shared" si="21"/>
        <v>0</v>
      </c>
      <c r="X31" s="205">
        <f t="shared" si="22"/>
        <v>1146.1050847457627</v>
      </c>
      <c r="Y31" s="206">
        <f>Y32+Y33+Y34+Y35+Y36+Y37+Y38+Y39</f>
        <v>0</v>
      </c>
      <c r="Z31" s="192">
        <f t="shared" ref="Z31:AB31" si="43">Z32+Z33+Z34+Z35+Z36+Z37+Z38+Z39</f>
        <v>0</v>
      </c>
      <c r="AA31" s="192">
        <f t="shared" si="43"/>
        <v>1146.1050847457627</v>
      </c>
      <c r="AB31" s="207">
        <f t="shared" si="43"/>
        <v>0</v>
      </c>
      <c r="AC31" s="208">
        <f t="shared" si="23"/>
        <v>1146.1050847457627</v>
      </c>
      <c r="AD31" s="206">
        <f>AD32+AD33+AD34+AD35+AD36+AD37+AD38+AD39</f>
        <v>0</v>
      </c>
      <c r="AE31" s="192">
        <f t="shared" ref="AE31:AG31" si="44">AE32+AE33+AE34+AE35+AE36+AE37+AE38+AE39</f>
        <v>0</v>
      </c>
      <c r="AF31" s="192">
        <f t="shared" si="44"/>
        <v>0</v>
      </c>
      <c r="AG31" s="207">
        <f t="shared" si="44"/>
        <v>0</v>
      </c>
      <c r="AH31" s="208">
        <f t="shared" si="24"/>
        <v>0</v>
      </c>
      <c r="AI31" s="206">
        <f>AI32+AI33+AI34+AI35+AI36+AI37+AI38+AI39</f>
        <v>0</v>
      </c>
      <c r="AJ31" s="192">
        <f t="shared" ref="AJ31:AL31" si="45">AJ32+AJ33+AJ34+AJ35+AJ36+AJ37+AJ38+AJ39</f>
        <v>0</v>
      </c>
      <c r="AK31" s="192">
        <f t="shared" si="45"/>
        <v>0</v>
      </c>
      <c r="AL31" s="207">
        <f t="shared" si="45"/>
        <v>0</v>
      </c>
      <c r="AM31" s="208">
        <f t="shared" si="25"/>
        <v>0</v>
      </c>
      <c r="AN31" s="206">
        <f>AN32+AN33+AN34+AN35+AN36+AN37+AN38+AN39</f>
        <v>0</v>
      </c>
      <c r="AO31" s="192">
        <f t="shared" ref="AO31:AQ31" si="46">AO32+AO33+AO34+AO35+AO36+AO37+AO38+AO39</f>
        <v>0</v>
      </c>
      <c r="AP31" s="192">
        <f t="shared" si="46"/>
        <v>0</v>
      </c>
      <c r="AQ31" s="207">
        <f t="shared" si="46"/>
        <v>0</v>
      </c>
      <c r="AR31" s="208">
        <f t="shared" si="26"/>
        <v>0</v>
      </c>
    </row>
    <row r="32" spans="1:44" s="61" customFormat="1" ht="23.25" outlineLevel="1">
      <c r="A32" s="85" t="s">
        <v>171</v>
      </c>
      <c r="B32" s="67" t="s">
        <v>69</v>
      </c>
      <c r="C32" s="119">
        <f t="shared" si="17"/>
        <v>1</v>
      </c>
      <c r="D32" s="121"/>
      <c r="E32" s="123"/>
      <c r="F32" s="123">
        <f>Потребность!D30</f>
        <v>1</v>
      </c>
      <c r="G32" s="122"/>
      <c r="H32" s="71">
        <f t="shared" si="18"/>
        <v>1</v>
      </c>
      <c r="I32" s="121"/>
      <c r="J32" s="123"/>
      <c r="K32" s="123"/>
      <c r="L32" s="122"/>
      <c r="M32" s="71">
        <f t="shared" si="19"/>
        <v>0</v>
      </c>
      <c r="N32" s="121"/>
      <c r="O32" s="123"/>
      <c r="P32" s="123"/>
      <c r="Q32" s="122"/>
      <c r="R32" s="71">
        <f t="shared" si="20"/>
        <v>0</v>
      </c>
      <c r="S32" s="121"/>
      <c r="T32" s="123"/>
      <c r="U32" s="123"/>
      <c r="V32" s="122"/>
      <c r="W32" s="71">
        <f t="shared" si="21"/>
        <v>0</v>
      </c>
      <c r="X32" s="119">
        <f t="shared" si="22"/>
        <v>59.322033898305087</v>
      </c>
      <c r="Y32" s="121"/>
      <c r="Z32" s="123"/>
      <c r="AA32" s="123">
        <f>Потребность!F30</f>
        <v>59.322033898305087</v>
      </c>
      <c r="AB32" s="122"/>
      <c r="AC32" s="71">
        <f t="shared" si="23"/>
        <v>59.322033898305087</v>
      </c>
      <c r="AD32" s="121"/>
      <c r="AE32" s="123"/>
      <c r="AF32" s="123"/>
      <c r="AG32" s="122"/>
      <c r="AH32" s="71">
        <f t="shared" si="24"/>
        <v>0</v>
      </c>
      <c r="AI32" s="121"/>
      <c r="AJ32" s="123"/>
      <c r="AK32" s="123"/>
      <c r="AL32" s="122"/>
      <c r="AM32" s="71">
        <f t="shared" si="25"/>
        <v>0</v>
      </c>
      <c r="AN32" s="121"/>
      <c r="AO32" s="123"/>
      <c r="AP32" s="123"/>
      <c r="AQ32" s="122"/>
      <c r="AR32" s="71">
        <f t="shared" si="26"/>
        <v>0</v>
      </c>
    </row>
    <row r="33" spans="1:44" s="61" customFormat="1" ht="23.25" outlineLevel="1">
      <c r="A33" s="85" t="s">
        <v>172</v>
      </c>
      <c r="B33" s="67" t="s">
        <v>70</v>
      </c>
      <c r="C33" s="119">
        <f t="shared" si="17"/>
        <v>1</v>
      </c>
      <c r="D33" s="121"/>
      <c r="E33" s="123"/>
      <c r="F33" s="123">
        <f>Потребность!D31</f>
        <v>1</v>
      </c>
      <c r="G33" s="122"/>
      <c r="H33" s="71">
        <f t="shared" si="18"/>
        <v>1</v>
      </c>
      <c r="I33" s="121"/>
      <c r="J33" s="123"/>
      <c r="K33" s="123"/>
      <c r="L33" s="122"/>
      <c r="M33" s="71">
        <f t="shared" si="19"/>
        <v>0</v>
      </c>
      <c r="N33" s="121"/>
      <c r="O33" s="123"/>
      <c r="P33" s="123"/>
      <c r="Q33" s="122"/>
      <c r="R33" s="71">
        <f t="shared" si="20"/>
        <v>0</v>
      </c>
      <c r="S33" s="121"/>
      <c r="T33" s="123"/>
      <c r="U33" s="123"/>
      <c r="V33" s="122"/>
      <c r="W33" s="71">
        <f t="shared" si="21"/>
        <v>0</v>
      </c>
      <c r="X33" s="119">
        <f t="shared" si="22"/>
        <v>6.0423728813559325</v>
      </c>
      <c r="Y33" s="121"/>
      <c r="Z33" s="123"/>
      <c r="AA33" s="123">
        <f>Потребность!F31</f>
        <v>6.0423728813559325</v>
      </c>
      <c r="AB33" s="122"/>
      <c r="AC33" s="71">
        <f t="shared" si="23"/>
        <v>6.0423728813559325</v>
      </c>
      <c r="AD33" s="121"/>
      <c r="AE33" s="123"/>
      <c r="AF33" s="123"/>
      <c r="AG33" s="122"/>
      <c r="AH33" s="71">
        <f t="shared" si="24"/>
        <v>0</v>
      </c>
      <c r="AI33" s="121"/>
      <c r="AJ33" s="123"/>
      <c r="AK33" s="123"/>
      <c r="AL33" s="122"/>
      <c r="AM33" s="71">
        <f t="shared" si="25"/>
        <v>0</v>
      </c>
      <c r="AN33" s="121"/>
      <c r="AO33" s="123"/>
      <c r="AP33" s="123"/>
      <c r="AQ33" s="122"/>
      <c r="AR33" s="71">
        <f t="shared" si="26"/>
        <v>0</v>
      </c>
    </row>
    <row r="34" spans="1:44" s="61" customFormat="1" ht="23.25" outlineLevel="1">
      <c r="A34" s="85" t="s">
        <v>173</v>
      </c>
      <c r="B34" s="67" t="s">
        <v>71</v>
      </c>
      <c r="C34" s="119">
        <f t="shared" si="17"/>
        <v>1</v>
      </c>
      <c r="D34" s="121"/>
      <c r="E34" s="123"/>
      <c r="F34" s="123">
        <f>Потребность!D32</f>
        <v>1</v>
      </c>
      <c r="G34" s="122"/>
      <c r="H34" s="71">
        <f t="shared" si="18"/>
        <v>1</v>
      </c>
      <c r="I34" s="121"/>
      <c r="J34" s="123"/>
      <c r="K34" s="123"/>
      <c r="L34" s="122"/>
      <c r="M34" s="71">
        <f t="shared" si="19"/>
        <v>0</v>
      </c>
      <c r="N34" s="121"/>
      <c r="O34" s="123"/>
      <c r="P34" s="123"/>
      <c r="Q34" s="122"/>
      <c r="R34" s="71">
        <f t="shared" si="20"/>
        <v>0</v>
      </c>
      <c r="S34" s="121"/>
      <c r="T34" s="123"/>
      <c r="U34" s="123"/>
      <c r="V34" s="122"/>
      <c r="W34" s="71">
        <f t="shared" si="21"/>
        <v>0</v>
      </c>
      <c r="X34" s="119">
        <f t="shared" si="22"/>
        <v>1.6949152542372883</v>
      </c>
      <c r="Y34" s="121"/>
      <c r="Z34" s="123"/>
      <c r="AA34" s="123">
        <f>Потребность!F32</f>
        <v>1.6949152542372883</v>
      </c>
      <c r="AB34" s="122"/>
      <c r="AC34" s="71">
        <f t="shared" si="23"/>
        <v>1.6949152542372883</v>
      </c>
      <c r="AD34" s="121"/>
      <c r="AE34" s="123"/>
      <c r="AF34" s="123"/>
      <c r="AG34" s="122"/>
      <c r="AH34" s="71">
        <f t="shared" si="24"/>
        <v>0</v>
      </c>
      <c r="AI34" s="121"/>
      <c r="AJ34" s="123"/>
      <c r="AK34" s="123"/>
      <c r="AL34" s="122"/>
      <c r="AM34" s="71">
        <f t="shared" si="25"/>
        <v>0</v>
      </c>
      <c r="AN34" s="121"/>
      <c r="AO34" s="123"/>
      <c r="AP34" s="123"/>
      <c r="AQ34" s="122"/>
      <c r="AR34" s="71">
        <f t="shared" si="26"/>
        <v>0</v>
      </c>
    </row>
    <row r="35" spans="1:44" s="61" customFormat="1" ht="23.25" outlineLevel="1">
      <c r="A35" s="85" t="s">
        <v>174</v>
      </c>
      <c r="B35" s="67" t="s">
        <v>72</v>
      </c>
      <c r="C35" s="119">
        <f t="shared" si="17"/>
        <v>1</v>
      </c>
      <c r="D35" s="121"/>
      <c r="E35" s="123"/>
      <c r="F35" s="123">
        <f>Потребность!D33</f>
        <v>1</v>
      </c>
      <c r="G35" s="122"/>
      <c r="H35" s="71">
        <f t="shared" si="18"/>
        <v>1</v>
      </c>
      <c r="I35" s="121"/>
      <c r="J35" s="123"/>
      <c r="K35" s="123"/>
      <c r="L35" s="122"/>
      <c r="M35" s="71">
        <f t="shared" si="19"/>
        <v>0</v>
      </c>
      <c r="N35" s="121"/>
      <c r="O35" s="123"/>
      <c r="P35" s="123"/>
      <c r="Q35" s="122"/>
      <c r="R35" s="71">
        <f t="shared" si="20"/>
        <v>0</v>
      </c>
      <c r="S35" s="121"/>
      <c r="T35" s="123"/>
      <c r="U35" s="123"/>
      <c r="V35" s="122"/>
      <c r="W35" s="71">
        <f t="shared" si="21"/>
        <v>0</v>
      </c>
      <c r="X35" s="119">
        <f t="shared" si="22"/>
        <v>32.033898305084747</v>
      </c>
      <c r="Y35" s="121"/>
      <c r="Z35" s="123"/>
      <c r="AA35" s="123">
        <f>Потребность!F33</f>
        <v>32.033898305084747</v>
      </c>
      <c r="AB35" s="122"/>
      <c r="AC35" s="71">
        <f t="shared" si="23"/>
        <v>32.033898305084747</v>
      </c>
      <c r="AD35" s="121"/>
      <c r="AE35" s="123"/>
      <c r="AF35" s="123"/>
      <c r="AG35" s="122"/>
      <c r="AH35" s="71">
        <f t="shared" si="24"/>
        <v>0</v>
      </c>
      <c r="AI35" s="121"/>
      <c r="AJ35" s="123"/>
      <c r="AK35" s="123"/>
      <c r="AL35" s="122"/>
      <c r="AM35" s="71">
        <f t="shared" si="25"/>
        <v>0</v>
      </c>
      <c r="AN35" s="121"/>
      <c r="AO35" s="123"/>
      <c r="AP35" s="123"/>
      <c r="AQ35" s="122"/>
      <c r="AR35" s="71">
        <f t="shared" si="26"/>
        <v>0</v>
      </c>
    </row>
    <row r="36" spans="1:44" s="61" customFormat="1" ht="23.25" outlineLevel="1">
      <c r="A36" s="85" t="s">
        <v>175</v>
      </c>
      <c r="B36" s="67" t="s">
        <v>73</v>
      </c>
      <c r="C36" s="119">
        <f t="shared" si="17"/>
        <v>24</v>
      </c>
      <c r="D36" s="121"/>
      <c r="E36" s="123"/>
      <c r="F36" s="123">
        <f>Потребность!D34</f>
        <v>24</v>
      </c>
      <c r="G36" s="122"/>
      <c r="H36" s="71">
        <f t="shared" si="18"/>
        <v>24</v>
      </c>
      <c r="I36" s="121"/>
      <c r="J36" s="123"/>
      <c r="K36" s="123"/>
      <c r="L36" s="122"/>
      <c r="M36" s="71">
        <f t="shared" si="19"/>
        <v>0</v>
      </c>
      <c r="N36" s="121"/>
      <c r="O36" s="123"/>
      <c r="P36" s="123"/>
      <c r="Q36" s="122"/>
      <c r="R36" s="71">
        <f t="shared" si="20"/>
        <v>0</v>
      </c>
      <c r="S36" s="121"/>
      <c r="T36" s="123"/>
      <c r="U36" s="123"/>
      <c r="V36" s="122"/>
      <c r="W36" s="71">
        <f t="shared" si="21"/>
        <v>0</v>
      </c>
      <c r="X36" s="119">
        <f t="shared" si="22"/>
        <v>287.68983050847459</v>
      </c>
      <c r="Y36" s="121"/>
      <c r="Z36" s="123"/>
      <c r="AA36" s="123">
        <f>Потребность!F34</f>
        <v>287.68983050847459</v>
      </c>
      <c r="AB36" s="122"/>
      <c r="AC36" s="71">
        <f t="shared" si="23"/>
        <v>287.68983050847459</v>
      </c>
      <c r="AD36" s="121"/>
      <c r="AE36" s="123"/>
      <c r="AF36" s="123"/>
      <c r="AG36" s="122"/>
      <c r="AH36" s="71">
        <f t="shared" si="24"/>
        <v>0</v>
      </c>
      <c r="AI36" s="121"/>
      <c r="AJ36" s="123"/>
      <c r="AK36" s="123"/>
      <c r="AL36" s="122"/>
      <c r="AM36" s="71">
        <f t="shared" si="25"/>
        <v>0</v>
      </c>
      <c r="AN36" s="121"/>
      <c r="AO36" s="123"/>
      <c r="AP36" s="123"/>
      <c r="AQ36" s="122"/>
      <c r="AR36" s="71">
        <f t="shared" si="26"/>
        <v>0</v>
      </c>
    </row>
    <row r="37" spans="1:44" s="61" customFormat="1" ht="23.25" outlineLevel="1">
      <c r="A37" s="85" t="s">
        <v>176</v>
      </c>
      <c r="B37" s="67" t="s">
        <v>74</v>
      </c>
      <c r="C37" s="119">
        <f t="shared" si="17"/>
        <v>2</v>
      </c>
      <c r="D37" s="121"/>
      <c r="E37" s="123"/>
      <c r="F37" s="123">
        <f>Потребность!D35</f>
        <v>2</v>
      </c>
      <c r="G37" s="122"/>
      <c r="H37" s="71">
        <f t="shared" si="18"/>
        <v>2</v>
      </c>
      <c r="I37" s="121"/>
      <c r="J37" s="123"/>
      <c r="K37" s="123"/>
      <c r="L37" s="122"/>
      <c r="M37" s="71">
        <f t="shared" si="19"/>
        <v>0</v>
      </c>
      <c r="N37" s="121"/>
      <c r="O37" s="123"/>
      <c r="P37" s="123"/>
      <c r="Q37" s="122"/>
      <c r="R37" s="71">
        <f t="shared" si="20"/>
        <v>0</v>
      </c>
      <c r="S37" s="121"/>
      <c r="T37" s="123"/>
      <c r="U37" s="123"/>
      <c r="V37" s="122"/>
      <c r="W37" s="71">
        <f t="shared" si="21"/>
        <v>0</v>
      </c>
      <c r="X37" s="119">
        <f t="shared" si="22"/>
        <v>372.88135593220341</v>
      </c>
      <c r="Y37" s="121"/>
      <c r="Z37" s="123"/>
      <c r="AA37" s="123">
        <f>Потребность!F35</f>
        <v>372.88135593220341</v>
      </c>
      <c r="AB37" s="122"/>
      <c r="AC37" s="71">
        <f t="shared" si="23"/>
        <v>372.88135593220341</v>
      </c>
      <c r="AD37" s="121"/>
      <c r="AE37" s="123"/>
      <c r="AF37" s="123"/>
      <c r="AG37" s="122"/>
      <c r="AH37" s="71">
        <f t="shared" si="24"/>
        <v>0</v>
      </c>
      <c r="AI37" s="121"/>
      <c r="AJ37" s="123"/>
      <c r="AK37" s="123"/>
      <c r="AL37" s="122"/>
      <c r="AM37" s="71">
        <f t="shared" si="25"/>
        <v>0</v>
      </c>
      <c r="AN37" s="121"/>
      <c r="AO37" s="123"/>
      <c r="AP37" s="123"/>
      <c r="AQ37" s="122"/>
      <c r="AR37" s="71">
        <f t="shared" si="26"/>
        <v>0</v>
      </c>
    </row>
    <row r="38" spans="1:44" s="61" customFormat="1" ht="23.25" outlineLevel="1">
      <c r="A38" s="85" t="s">
        <v>177</v>
      </c>
      <c r="B38" s="67" t="s">
        <v>75</v>
      </c>
      <c r="C38" s="119">
        <f t="shared" si="17"/>
        <v>1</v>
      </c>
      <c r="D38" s="121"/>
      <c r="E38" s="123"/>
      <c r="F38" s="123">
        <f>Потребность!D36</f>
        <v>1</v>
      </c>
      <c r="G38" s="122"/>
      <c r="H38" s="71">
        <f t="shared" si="18"/>
        <v>1</v>
      </c>
      <c r="I38" s="121"/>
      <c r="J38" s="123"/>
      <c r="K38" s="123"/>
      <c r="L38" s="122"/>
      <c r="M38" s="71">
        <f t="shared" si="19"/>
        <v>0</v>
      </c>
      <c r="N38" s="121"/>
      <c r="O38" s="123"/>
      <c r="P38" s="123"/>
      <c r="Q38" s="122"/>
      <c r="R38" s="71">
        <f t="shared" si="20"/>
        <v>0</v>
      </c>
      <c r="S38" s="121"/>
      <c r="T38" s="123"/>
      <c r="U38" s="123"/>
      <c r="V38" s="122"/>
      <c r="W38" s="71">
        <f t="shared" si="21"/>
        <v>0</v>
      </c>
      <c r="X38" s="119">
        <f t="shared" si="22"/>
        <v>250</v>
      </c>
      <c r="Y38" s="121"/>
      <c r="Z38" s="123"/>
      <c r="AA38" s="123">
        <f>Потребность!F36</f>
        <v>250</v>
      </c>
      <c r="AB38" s="122"/>
      <c r="AC38" s="71">
        <f t="shared" si="23"/>
        <v>250</v>
      </c>
      <c r="AD38" s="121"/>
      <c r="AE38" s="123"/>
      <c r="AF38" s="123"/>
      <c r="AG38" s="122"/>
      <c r="AH38" s="71">
        <f t="shared" si="24"/>
        <v>0</v>
      </c>
      <c r="AI38" s="121"/>
      <c r="AJ38" s="123"/>
      <c r="AK38" s="123"/>
      <c r="AL38" s="122"/>
      <c r="AM38" s="71">
        <f t="shared" si="25"/>
        <v>0</v>
      </c>
      <c r="AN38" s="121"/>
      <c r="AO38" s="123"/>
      <c r="AP38" s="123"/>
      <c r="AQ38" s="122"/>
      <c r="AR38" s="71">
        <f t="shared" si="26"/>
        <v>0</v>
      </c>
    </row>
    <row r="39" spans="1:44" s="61" customFormat="1" ht="23.25" outlineLevel="1">
      <c r="A39" s="85" t="s">
        <v>178</v>
      </c>
      <c r="B39" s="67" t="s">
        <v>76</v>
      </c>
      <c r="C39" s="119">
        <f t="shared" si="17"/>
        <v>2</v>
      </c>
      <c r="D39" s="121"/>
      <c r="E39" s="123"/>
      <c r="F39" s="123">
        <f>Потребность!D37</f>
        <v>2</v>
      </c>
      <c r="G39" s="122"/>
      <c r="H39" s="71">
        <f t="shared" si="18"/>
        <v>2</v>
      </c>
      <c r="I39" s="121"/>
      <c r="J39" s="123"/>
      <c r="K39" s="123"/>
      <c r="L39" s="122"/>
      <c r="M39" s="71">
        <f t="shared" si="19"/>
        <v>0</v>
      </c>
      <c r="N39" s="121"/>
      <c r="O39" s="123"/>
      <c r="P39" s="123"/>
      <c r="Q39" s="122"/>
      <c r="R39" s="71">
        <f t="shared" si="20"/>
        <v>0</v>
      </c>
      <c r="S39" s="121"/>
      <c r="T39" s="123"/>
      <c r="U39" s="123"/>
      <c r="V39" s="122"/>
      <c r="W39" s="71">
        <f t="shared" si="21"/>
        <v>0</v>
      </c>
      <c r="X39" s="119">
        <f t="shared" si="22"/>
        <v>136.4406779661017</v>
      </c>
      <c r="Y39" s="121"/>
      <c r="Z39" s="123"/>
      <c r="AA39" s="123">
        <f>Потребность!F37</f>
        <v>136.4406779661017</v>
      </c>
      <c r="AB39" s="122"/>
      <c r="AC39" s="71">
        <f t="shared" si="23"/>
        <v>136.4406779661017</v>
      </c>
      <c r="AD39" s="121"/>
      <c r="AE39" s="123"/>
      <c r="AF39" s="123"/>
      <c r="AG39" s="122"/>
      <c r="AH39" s="71">
        <f t="shared" si="24"/>
        <v>0</v>
      </c>
      <c r="AI39" s="121"/>
      <c r="AJ39" s="123"/>
      <c r="AK39" s="123"/>
      <c r="AL39" s="122"/>
      <c r="AM39" s="71">
        <f t="shared" si="25"/>
        <v>0</v>
      </c>
      <c r="AN39" s="121"/>
      <c r="AO39" s="123"/>
      <c r="AP39" s="123"/>
      <c r="AQ39" s="122"/>
      <c r="AR39" s="71">
        <f t="shared" si="26"/>
        <v>0</v>
      </c>
    </row>
    <row r="40" spans="1:44" s="195" customFormat="1" ht="22.5">
      <c r="A40" s="150" t="s">
        <v>158</v>
      </c>
      <c r="B40" s="164" t="s">
        <v>116</v>
      </c>
      <c r="C40" s="190">
        <f t="shared" si="17"/>
        <v>1</v>
      </c>
      <c r="D40" s="191"/>
      <c r="E40" s="197"/>
      <c r="F40" s="197"/>
      <c r="G40" s="193"/>
      <c r="H40" s="194">
        <f t="shared" si="18"/>
        <v>0</v>
      </c>
      <c r="I40" s="191"/>
      <c r="J40" s="197"/>
      <c r="K40" s="197"/>
      <c r="L40" s="193"/>
      <c r="M40" s="194">
        <f t="shared" si="19"/>
        <v>0</v>
      </c>
      <c r="N40" s="191"/>
      <c r="O40" s="197"/>
      <c r="P40" s="197"/>
      <c r="Q40" s="193"/>
      <c r="R40" s="194">
        <f t="shared" si="20"/>
        <v>0</v>
      </c>
      <c r="S40" s="191"/>
      <c r="T40" s="197"/>
      <c r="U40" s="197">
        <f>Потребность!P38</f>
        <v>1</v>
      </c>
      <c r="V40" s="193"/>
      <c r="W40" s="194">
        <f t="shared" si="21"/>
        <v>1</v>
      </c>
      <c r="X40" s="190">
        <f t="shared" si="22"/>
        <v>10762.71186440678</v>
      </c>
      <c r="Y40" s="191"/>
      <c r="Z40" s="197"/>
      <c r="AA40" s="197"/>
      <c r="AB40" s="193"/>
      <c r="AC40" s="194">
        <f t="shared" si="23"/>
        <v>0</v>
      </c>
      <c r="AD40" s="191"/>
      <c r="AE40" s="197"/>
      <c r="AF40" s="197"/>
      <c r="AG40" s="193"/>
      <c r="AH40" s="194">
        <f t="shared" si="24"/>
        <v>0</v>
      </c>
      <c r="AI40" s="191"/>
      <c r="AJ40" s="197"/>
      <c r="AK40" s="197"/>
      <c r="AL40" s="193"/>
      <c r="AM40" s="194">
        <f t="shared" si="25"/>
        <v>0</v>
      </c>
      <c r="AN40" s="191"/>
      <c r="AO40" s="197"/>
      <c r="AP40" s="197">
        <f>Потребность!R38</f>
        <v>10762.71186440678</v>
      </c>
      <c r="AQ40" s="193"/>
      <c r="AR40" s="194">
        <f t="shared" si="26"/>
        <v>10762.71186440678</v>
      </c>
    </row>
    <row r="41" spans="1:44" s="195" customFormat="1" ht="22.5">
      <c r="A41" s="150" t="s">
        <v>159</v>
      </c>
      <c r="B41" s="164" t="s">
        <v>117</v>
      </c>
      <c r="C41" s="190">
        <f t="shared" si="17"/>
        <v>1</v>
      </c>
      <c r="D41" s="191"/>
      <c r="E41" s="197"/>
      <c r="F41" s="197"/>
      <c r="G41" s="193"/>
      <c r="H41" s="194">
        <f t="shared" si="18"/>
        <v>0</v>
      </c>
      <c r="I41" s="191"/>
      <c r="J41" s="197"/>
      <c r="K41" s="197"/>
      <c r="L41" s="193"/>
      <c r="M41" s="194">
        <f t="shared" si="19"/>
        <v>0</v>
      </c>
      <c r="N41" s="191"/>
      <c r="O41" s="197"/>
      <c r="P41" s="197"/>
      <c r="Q41" s="193"/>
      <c r="R41" s="194">
        <f t="shared" si="20"/>
        <v>0</v>
      </c>
      <c r="S41" s="191"/>
      <c r="T41" s="197"/>
      <c r="U41" s="197">
        <f>Потребность!P39</f>
        <v>1</v>
      </c>
      <c r="V41" s="193"/>
      <c r="W41" s="194">
        <f t="shared" si="21"/>
        <v>1</v>
      </c>
      <c r="X41" s="190">
        <f t="shared" si="22"/>
        <v>2118.6440677966102</v>
      </c>
      <c r="Y41" s="191"/>
      <c r="Z41" s="197"/>
      <c r="AA41" s="197"/>
      <c r="AB41" s="193"/>
      <c r="AC41" s="194">
        <f t="shared" si="23"/>
        <v>0</v>
      </c>
      <c r="AD41" s="191"/>
      <c r="AE41" s="197"/>
      <c r="AF41" s="197"/>
      <c r="AG41" s="193"/>
      <c r="AH41" s="194">
        <f t="shared" si="24"/>
        <v>0</v>
      </c>
      <c r="AI41" s="191"/>
      <c r="AJ41" s="197"/>
      <c r="AK41" s="197"/>
      <c r="AL41" s="193"/>
      <c r="AM41" s="194">
        <f t="shared" si="25"/>
        <v>0</v>
      </c>
      <c r="AN41" s="191"/>
      <c r="AO41" s="197"/>
      <c r="AP41" s="197">
        <f>Потребность!R39</f>
        <v>2118.6440677966102</v>
      </c>
      <c r="AQ41" s="193"/>
      <c r="AR41" s="194">
        <f t="shared" si="26"/>
        <v>2118.6440677966102</v>
      </c>
    </row>
    <row r="42" spans="1:44" s="195" customFormat="1" ht="22.5">
      <c r="A42" s="150" t="s">
        <v>160</v>
      </c>
      <c r="B42" s="164" t="s">
        <v>77</v>
      </c>
      <c r="C42" s="190">
        <f t="shared" si="17"/>
        <v>4</v>
      </c>
      <c r="D42" s="191">
        <f>D43+D44+D45</f>
        <v>0</v>
      </c>
      <c r="E42" s="200">
        <f t="shared" ref="E42:G42" si="47">E43+E44+E45</f>
        <v>0</v>
      </c>
      <c r="F42" s="200">
        <f t="shared" si="47"/>
        <v>4</v>
      </c>
      <c r="G42" s="190">
        <f t="shared" si="47"/>
        <v>0</v>
      </c>
      <c r="H42" s="194">
        <f t="shared" si="18"/>
        <v>4</v>
      </c>
      <c r="I42" s="191">
        <f>I43+I44+I45</f>
        <v>0</v>
      </c>
      <c r="J42" s="197">
        <f t="shared" ref="J42:L42" si="48">J43+J44+J45</f>
        <v>0</v>
      </c>
      <c r="K42" s="197">
        <f t="shared" si="48"/>
        <v>0</v>
      </c>
      <c r="L42" s="193">
        <f t="shared" si="48"/>
        <v>0</v>
      </c>
      <c r="M42" s="194">
        <f t="shared" si="19"/>
        <v>0</v>
      </c>
      <c r="N42" s="191">
        <f>N43+N44+N45</f>
        <v>0</v>
      </c>
      <c r="O42" s="197">
        <f t="shared" ref="O42:Q42" si="49">O43+O44+O45</f>
        <v>0</v>
      </c>
      <c r="P42" s="197">
        <f t="shared" si="49"/>
        <v>0</v>
      </c>
      <c r="Q42" s="193">
        <f t="shared" si="49"/>
        <v>0</v>
      </c>
      <c r="R42" s="194">
        <f t="shared" si="20"/>
        <v>0</v>
      </c>
      <c r="S42" s="191">
        <f>S43+S44+S45</f>
        <v>0</v>
      </c>
      <c r="T42" s="197">
        <f t="shared" ref="T42:V42" si="50">T43+T44+T45</f>
        <v>0</v>
      </c>
      <c r="U42" s="197">
        <f t="shared" si="50"/>
        <v>0</v>
      </c>
      <c r="V42" s="193">
        <f t="shared" si="50"/>
        <v>0</v>
      </c>
      <c r="W42" s="194">
        <f t="shared" si="21"/>
        <v>0</v>
      </c>
      <c r="X42" s="190">
        <f t="shared" si="22"/>
        <v>432.20338983050846</v>
      </c>
      <c r="Y42" s="191">
        <f>Y43+Y44+Y45</f>
        <v>0</v>
      </c>
      <c r="Z42" s="197">
        <f t="shared" ref="Z42:AB42" si="51">Z43+Z44+Z45</f>
        <v>0</v>
      </c>
      <c r="AA42" s="197">
        <f t="shared" si="51"/>
        <v>432.20338983050846</v>
      </c>
      <c r="AB42" s="193">
        <f t="shared" si="51"/>
        <v>0</v>
      </c>
      <c r="AC42" s="194">
        <f t="shared" si="23"/>
        <v>432.20338983050846</v>
      </c>
      <c r="AD42" s="191">
        <f>AD43+AD44+AD45</f>
        <v>0</v>
      </c>
      <c r="AE42" s="197">
        <f t="shared" ref="AE42:AG42" si="52">AE43+AE44+AE45</f>
        <v>0</v>
      </c>
      <c r="AF42" s="197">
        <f t="shared" si="52"/>
        <v>0</v>
      </c>
      <c r="AG42" s="193">
        <f t="shared" si="52"/>
        <v>0</v>
      </c>
      <c r="AH42" s="194">
        <f t="shared" si="24"/>
        <v>0</v>
      </c>
      <c r="AI42" s="191">
        <f>AI43+AI44+AI45</f>
        <v>0</v>
      </c>
      <c r="AJ42" s="197">
        <f t="shared" ref="AJ42:AL42" si="53">AJ43+AJ44+AJ45</f>
        <v>0</v>
      </c>
      <c r="AK42" s="197">
        <f t="shared" si="53"/>
        <v>0</v>
      </c>
      <c r="AL42" s="193">
        <f t="shared" si="53"/>
        <v>0</v>
      </c>
      <c r="AM42" s="194">
        <f t="shared" si="25"/>
        <v>0</v>
      </c>
      <c r="AN42" s="191">
        <f>AN43+AN44+AN45</f>
        <v>0</v>
      </c>
      <c r="AO42" s="197">
        <f t="shared" ref="AO42:AQ42" si="54">AO43+AO44+AO45</f>
        <v>0</v>
      </c>
      <c r="AP42" s="197">
        <f t="shared" si="54"/>
        <v>0</v>
      </c>
      <c r="AQ42" s="193">
        <f t="shared" si="54"/>
        <v>0</v>
      </c>
      <c r="AR42" s="194">
        <f t="shared" si="26"/>
        <v>0</v>
      </c>
    </row>
    <row r="43" spans="1:44" s="61" customFormat="1" ht="23.25" outlineLevel="1">
      <c r="A43" s="85" t="s">
        <v>248</v>
      </c>
      <c r="B43" s="67" t="s">
        <v>78</v>
      </c>
      <c r="C43" s="119">
        <f t="shared" si="17"/>
        <v>1</v>
      </c>
      <c r="D43" s="121"/>
      <c r="E43" s="123"/>
      <c r="F43" s="123">
        <f>Потребность!D41</f>
        <v>1</v>
      </c>
      <c r="G43" s="122"/>
      <c r="H43" s="71">
        <f t="shared" si="18"/>
        <v>1</v>
      </c>
      <c r="I43" s="121"/>
      <c r="J43" s="123"/>
      <c r="K43" s="123"/>
      <c r="L43" s="122"/>
      <c r="M43" s="71">
        <f t="shared" si="19"/>
        <v>0</v>
      </c>
      <c r="N43" s="121"/>
      <c r="O43" s="123"/>
      <c r="P43" s="123"/>
      <c r="Q43" s="122"/>
      <c r="R43" s="71">
        <f t="shared" si="20"/>
        <v>0</v>
      </c>
      <c r="S43" s="121"/>
      <c r="T43" s="123"/>
      <c r="U43" s="123"/>
      <c r="V43" s="122"/>
      <c r="W43" s="71">
        <f t="shared" si="21"/>
        <v>0</v>
      </c>
      <c r="X43" s="119">
        <f t="shared" si="22"/>
        <v>118.64406779661017</v>
      </c>
      <c r="Y43" s="121"/>
      <c r="Z43" s="123"/>
      <c r="AA43" s="123">
        <f>Потребность!F41</f>
        <v>118.64406779661017</v>
      </c>
      <c r="AB43" s="122"/>
      <c r="AC43" s="71">
        <f t="shared" si="23"/>
        <v>118.64406779661017</v>
      </c>
      <c r="AD43" s="121"/>
      <c r="AE43" s="123"/>
      <c r="AF43" s="123"/>
      <c r="AG43" s="122"/>
      <c r="AH43" s="71">
        <f t="shared" si="24"/>
        <v>0</v>
      </c>
      <c r="AI43" s="121"/>
      <c r="AJ43" s="123"/>
      <c r="AK43" s="123"/>
      <c r="AL43" s="122"/>
      <c r="AM43" s="71">
        <f t="shared" si="25"/>
        <v>0</v>
      </c>
      <c r="AN43" s="121"/>
      <c r="AO43" s="123"/>
      <c r="AP43" s="123"/>
      <c r="AQ43" s="122"/>
      <c r="AR43" s="71">
        <f t="shared" si="26"/>
        <v>0</v>
      </c>
    </row>
    <row r="44" spans="1:44" s="61" customFormat="1" ht="23.25" outlineLevel="1">
      <c r="A44" s="85" t="s">
        <v>249</v>
      </c>
      <c r="B44" s="67" t="s">
        <v>79</v>
      </c>
      <c r="C44" s="119">
        <f t="shared" si="17"/>
        <v>2</v>
      </c>
      <c r="D44" s="121"/>
      <c r="E44" s="123"/>
      <c r="F44" s="123">
        <f>Потребность!D42</f>
        <v>2</v>
      </c>
      <c r="G44" s="122"/>
      <c r="H44" s="71">
        <f t="shared" si="18"/>
        <v>2</v>
      </c>
      <c r="I44" s="121"/>
      <c r="J44" s="123"/>
      <c r="K44" s="123"/>
      <c r="L44" s="122"/>
      <c r="M44" s="71">
        <f t="shared" si="19"/>
        <v>0</v>
      </c>
      <c r="N44" s="121"/>
      <c r="O44" s="123"/>
      <c r="P44" s="123"/>
      <c r="Q44" s="122"/>
      <c r="R44" s="71">
        <f t="shared" si="20"/>
        <v>0</v>
      </c>
      <c r="S44" s="121"/>
      <c r="T44" s="123"/>
      <c r="U44" s="123"/>
      <c r="V44" s="122"/>
      <c r="W44" s="71">
        <f t="shared" si="21"/>
        <v>0</v>
      </c>
      <c r="X44" s="119">
        <f t="shared" si="22"/>
        <v>194.91525423728814</v>
      </c>
      <c r="Y44" s="121"/>
      <c r="Z44" s="123"/>
      <c r="AA44" s="123">
        <f>Потребность!F42</f>
        <v>194.91525423728814</v>
      </c>
      <c r="AB44" s="122"/>
      <c r="AC44" s="71">
        <f t="shared" si="23"/>
        <v>194.91525423728814</v>
      </c>
      <c r="AD44" s="121"/>
      <c r="AE44" s="123"/>
      <c r="AF44" s="123"/>
      <c r="AG44" s="122"/>
      <c r="AH44" s="71">
        <f t="shared" si="24"/>
        <v>0</v>
      </c>
      <c r="AI44" s="121"/>
      <c r="AJ44" s="123"/>
      <c r="AK44" s="123"/>
      <c r="AL44" s="122"/>
      <c r="AM44" s="71">
        <f t="shared" si="25"/>
        <v>0</v>
      </c>
      <c r="AN44" s="121"/>
      <c r="AO44" s="123"/>
      <c r="AP44" s="123"/>
      <c r="AQ44" s="122"/>
      <c r="AR44" s="71">
        <f t="shared" si="26"/>
        <v>0</v>
      </c>
    </row>
    <row r="45" spans="1:44" s="61" customFormat="1" ht="23.25" outlineLevel="1">
      <c r="A45" s="85" t="s">
        <v>250</v>
      </c>
      <c r="B45" s="67" t="s">
        <v>80</v>
      </c>
      <c r="C45" s="119">
        <f t="shared" si="17"/>
        <v>1</v>
      </c>
      <c r="D45" s="121"/>
      <c r="E45" s="123"/>
      <c r="F45" s="123">
        <f>Потребность!D43</f>
        <v>1</v>
      </c>
      <c r="G45" s="122"/>
      <c r="H45" s="71">
        <f t="shared" si="18"/>
        <v>1</v>
      </c>
      <c r="I45" s="121"/>
      <c r="J45" s="123"/>
      <c r="K45" s="123"/>
      <c r="L45" s="122"/>
      <c r="M45" s="71">
        <f t="shared" si="19"/>
        <v>0</v>
      </c>
      <c r="N45" s="121"/>
      <c r="O45" s="123"/>
      <c r="P45" s="123"/>
      <c r="Q45" s="122"/>
      <c r="R45" s="71">
        <f t="shared" si="20"/>
        <v>0</v>
      </c>
      <c r="S45" s="121"/>
      <c r="T45" s="123"/>
      <c r="U45" s="123"/>
      <c r="V45" s="122"/>
      <c r="W45" s="71">
        <f t="shared" si="21"/>
        <v>0</v>
      </c>
      <c r="X45" s="119">
        <f t="shared" si="22"/>
        <v>118.64406779661017</v>
      </c>
      <c r="Y45" s="121"/>
      <c r="Z45" s="123"/>
      <c r="AA45" s="123">
        <f>Потребность!F43</f>
        <v>118.64406779661017</v>
      </c>
      <c r="AB45" s="122"/>
      <c r="AC45" s="71">
        <f t="shared" si="23"/>
        <v>118.64406779661017</v>
      </c>
      <c r="AD45" s="121"/>
      <c r="AE45" s="123"/>
      <c r="AF45" s="123"/>
      <c r="AG45" s="122"/>
      <c r="AH45" s="71">
        <f t="shared" si="24"/>
        <v>0</v>
      </c>
      <c r="AI45" s="121"/>
      <c r="AJ45" s="123"/>
      <c r="AK45" s="123"/>
      <c r="AL45" s="122"/>
      <c r="AM45" s="71">
        <f t="shared" si="25"/>
        <v>0</v>
      </c>
      <c r="AN45" s="121"/>
      <c r="AO45" s="123"/>
      <c r="AP45" s="123"/>
      <c r="AQ45" s="122"/>
      <c r="AR45" s="71">
        <f t="shared" si="26"/>
        <v>0</v>
      </c>
    </row>
    <row r="46" spans="1:44" s="195" customFormat="1" ht="22.5">
      <c r="A46" s="150" t="s">
        <v>161</v>
      </c>
      <c r="B46" s="164" t="s">
        <v>110</v>
      </c>
      <c r="C46" s="190">
        <f t="shared" si="17"/>
        <v>10</v>
      </c>
      <c r="D46" s="191">
        <f>D47+D48+D49+D50+D51</f>
        <v>0</v>
      </c>
      <c r="E46" s="200">
        <f t="shared" ref="E46:G46" si="55">E47+E48+E49+E50+E51</f>
        <v>0</v>
      </c>
      <c r="F46" s="200">
        <f t="shared" si="55"/>
        <v>10</v>
      </c>
      <c r="G46" s="190">
        <f t="shared" si="55"/>
        <v>0</v>
      </c>
      <c r="H46" s="194">
        <f t="shared" si="18"/>
        <v>10</v>
      </c>
      <c r="I46" s="191">
        <f>I47+I48+I49+I50+I51</f>
        <v>0</v>
      </c>
      <c r="J46" s="197">
        <f t="shared" ref="J46:L46" si="56">J47+J48+J49+J50+J51</f>
        <v>0</v>
      </c>
      <c r="K46" s="197">
        <f t="shared" si="56"/>
        <v>0</v>
      </c>
      <c r="L46" s="193">
        <f t="shared" si="56"/>
        <v>0</v>
      </c>
      <c r="M46" s="194">
        <f t="shared" si="19"/>
        <v>0</v>
      </c>
      <c r="N46" s="191">
        <f>N47+N48+N49+N50+N51</f>
        <v>0</v>
      </c>
      <c r="O46" s="197">
        <f t="shared" ref="O46:Q46" si="57">O47+O48+O49+O50+O51</f>
        <v>0</v>
      </c>
      <c r="P46" s="197">
        <f t="shared" si="57"/>
        <v>0</v>
      </c>
      <c r="Q46" s="193">
        <f t="shared" si="57"/>
        <v>0</v>
      </c>
      <c r="R46" s="194">
        <f t="shared" si="20"/>
        <v>0</v>
      </c>
      <c r="S46" s="191">
        <f>S47+S48+S49+S50+S51</f>
        <v>0</v>
      </c>
      <c r="T46" s="197">
        <f t="shared" ref="T46:V46" si="58">T47+T48+T49+T50+T51</f>
        <v>0</v>
      </c>
      <c r="U46" s="197">
        <f t="shared" si="58"/>
        <v>0</v>
      </c>
      <c r="V46" s="193">
        <f t="shared" si="58"/>
        <v>0</v>
      </c>
      <c r="W46" s="194">
        <f t="shared" si="21"/>
        <v>0</v>
      </c>
      <c r="X46" s="190">
        <f t="shared" si="22"/>
        <v>819.21271186440686</v>
      </c>
      <c r="Y46" s="191">
        <f>Y47+Y48+Y49+Y50+Y51</f>
        <v>0</v>
      </c>
      <c r="Z46" s="197">
        <f t="shared" ref="Z46:AB46" si="59">Z47+Z48+Z49+Z50+Z51</f>
        <v>0</v>
      </c>
      <c r="AA46" s="197">
        <f t="shared" si="59"/>
        <v>819.21271186440686</v>
      </c>
      <c r="AB46" s="193">
        <f t="shared" si="59"/>
        <v>0</v>
      </c>
      <c r="AC46" s="194">
        <f t="shared" si="23"/>
        <v>819.21271186440686</v>
      </c>
      <c r="AD46" s="191">
        <f>AD47+AD48+AD49+AD50+AD51</f>
        <v>0</v>
      </c>
      <c r="AE46" s="197">
        <f t="shared" ref="AE46:AG46" si="60">AE47+AE48+AE49+AE50+AE51</f>
        <v>0</v>
      </c>
      <c r="AF46" s="197">
        <f t="shared" si="60"/>
        <v>0</v>
      </c>
      <c r="AG46" s="193">
        <f t="shared" si="60"/>
        <v>0</v>
      </c>
      <c r="AH46" s="194">
        <f t="shared" si="24"/>
        <v>0</v>
      </c>
      <c r="AI46" s="191">
        <f>AI47+AI48+AI49+AI50+AI51</f>
        <v>0</v>
      </c>
      <c r="AJ46" s="197">
        <f t="shared" ref="AJ46:AL46" si="61">AJ47+AJ48+AJ49+AJ50+AJ51</f>
        <v>0</v>
      </c>
      <c r="AK46" s="197">
        <f t="shared" si="61"/>
        <v>0</v>
      </c>
      <c r="AL46" s="193">
        <f t="shared" si="61"/>
        <v>0</v>
      </c>
      <c r="AM46" s="194">
        <f t="shared" si="25"/>
        <v>0</v>
      </c>
      <c r="AN46" s="191">
        <f>AN47+AN48+AN49+AN50+AN51</f>
        <v>0</v>
      </c>
      <c r="AO46" s="197">
        <f t="shared" ref="AO46:AQ46" si="62">AO47+AO48+AO49+AO50+AO51</f>
        <v>0</v>
      </c>
      <c r="AP46" s="197">
        <f t="shared" si="62"/>
        <v>0</v>
      </c>
      <c r="AQ46" s="193">
        <f t="shared" si="62"/>
        <v>0</v>
      </c>
      <c r="AR46" s="194">
        <f t="shared" si="26"/>
        <v>0</v>
      </c>
    </row>
    <row r="47" spans="1:44" s="61" customFormat="1" ht="23.25" outlineLevel="1">
      <c r="A47" s="85" t="s">
        <v>179</v>
      </c>
      <c r="B47" s="67" t="s">
        <v>82</v>
      </c>
      <c r="C47" s="119">
        <f t="shared" si="17"/>
        <v>2</v>
      </c>
      <c r="D47" s="121"/>
      <c r="E47" s="123"/>
      <c r="F47" s="123">
        <f>Потребность!D45</f>
        <v>2</v>
      </c>
      <c r="G47" s="122"/>
      <c r="H47" s="71">
        <f t="shared" si="18"/>
        <v>2</v>
      </c>
      <c r="I47" s="121"/>
      <c r="J47" s="123"/>
      <c r="K47" s="123"/>
      <c r="L47" s="122"/>
      <c r="M47" s="71">
        <f t="shared" si="19"/>
        <v>0</v>
      </c>
      <c r="N47" s="121"/>
      <c r="O47" s="123"/>
      <c r="P47" s="123"/>
      <c r="Q47" s="122"/>
      <c r="R47" s="71">
        <f t="shared" si="20"/>
        <v>0</v>
      </c>
      <c r="S47" s="121"/>
      <c r="T47" s="123"/>
      <c r="U47" s="123"/>
      <c r="V47" s="122"/>
      <c r="W47" s="71">
        <f t="shared" si="21"/>
        <v>0</v>
      </c>
      <c r="X47" s="119">
        <f t="shared" si="22"/>
        <v>125.64576271186441</v>
      </c>
      <c r="Y47" s="121"/>
      <c r="Z47" s="123"/>
      <c r="AA47" s="123">
        <f>Потребность!F45</f>
        <v>125.64576271186441</v>
      </c>
      <c r="AB47" s="122"/>
      <c r="AC47" s="71">
        <f t="shared" si="23"/>
        <v>125.64576271186441</v>
      </c>
      <c r="AD47" s="121"/>
      <c r="AE47" s="123"/>
      <c r="AF47" s="123"/>
      <c r="AG47" s="122"/>
      <c r="AH47" s="71">
        <f t="shared" si="24"/>
        <v>0</v>
      </c>
      <c r="AI47" s="121"/>
      <c r="AJ47" s="123"/>
      <c r="AK47" s="123"/>
      <c r="AL47" s="122"/>
      <c r="AM47" s="71">
        <f t="shared" si="25"/>
        <v>0</v>
      </c>
      <c r="AN47" s="121"/>
      <c r="AO47" s="123"/>
      <c r="AP47" s="123"/>
      <c r="AQ47" s="122"/>
      <c r="AR47" s="71">
        <f t="shared" si="26"/>
        <v>0</v>
      </c>
    </row>
    <row r="48" spans="1:44" s="61" customFormat="1" ht="23.25" outlineLevel="1">
      <c r="A48" s="85" t="s">
        <v>180</v>
      </c>
      <c r="B48" s="67" t="s">
        <v>83</v>
      </c>
      <c r="C48" s="119">
        <f t="shared" si="17"/>
        <v>1</v>
      </c>
      <c r="D48" s="121"/>
      <c r="E48" s="123"/>
      <c r="F48" s="123">
        <f>Потребность!D46</f>
        <v>1</v>
      </c>
      <c r="G48" s="122"/>
      <c r="H48" s="71">
        <f t="shared" si="18"/>
        <v>1</v>
      </c>
      <c r="I48" s="121"/>
      <c r="J48" s="123"/>
      <c r="K48" s="123"/>
      <c r="L48" s="122"/>
      <c r="M48" s="71">
        <f t="shared" si="19"/>
        <v>0</v>
      </c>
      <c r="N48" s="121"/>
      <c r="O48" s="123"/>
      <c r="P48" s="123"/>
      <c r="Q48" s="122"/>
      <c r="R48" s="71">
        <f t="shared" si="20"/>
        <v>0</v>
      </c>
      <c r="S48" s="121"/>
      <c r="T48" s="123"/>
      <c r="U48" s="123"/>
      <c r="V48" s="122"/>
      <c r="W48" s="71">
        <f t="shared" si="21"/>
        <v>0</v>
      </c>
      <c r="X48" s="119">
        <f t="shared" si="22"/>
        <v>44.517796610169491</v>
      </c>
      <c r="Y48" s="121"/>
      <c r="Z48" s="123"/>
      <c r="AA48" s="123">
        <f>Потребность!F46</f>
        <v>44.517796610169491</v>
      </c>
      <c r="AB48" s="122"/>
      <c r="AC48" s="71">
        <f t="shared" si="23"/>
        <v>44.517796610169491</v>
      </c>
      <c r="AD48" s="121"/>
      <c r="AE48" s="123"/>
      <c r="AF48" s="123"/>
      <c r="AG48" s="122"/>
      <c r="AH48" s="71">
        <f t="shared" si="24"/>
        <v>0</v>
      </c>
      <c r="AI48" s="121"/>
      <c r="AJ48" s="123"/>
      <c r="AK48" s="123"/>
      <c r="AL48" s="122"/>
      <c r="AM48" s="71">
        <f t="shared" si="25"/>
        <v>0</v>
      </c>
      <c r="AN48" s="121"/>
      <c r="AO48" s="123"/>
      <c r="AP48" s="123"/>
      <c r="AQ48" s="122"/>
      <c r="AR48" s="71">
        <f t="shared" si="26"/>
        <v>0</v>
      </c>
    </row>
    <row r="49" spans="1:44" s="61" customFormat="1" ht="23.25" outlineLevel="1">
      <c r="A49" s="85" t="s">
        <v>181</v>
      </c>
      <c r="B49" s="67" t="s">
        <v>84</v>
      </c>
      <c r="C49" s="119">
        <f t="shared" si="17"/>
        <v>4</v>
      </c>
      <c r="D49" s="121"/>
      <c r="E49" s="123"/>
      <c r="F49" s="123">
        <f>Потребность!D47</f>
        <v>4</v>
      </c>
      <c r="G49" s="122"/>
      <c r="H49" s="71">
        <f t="shared" si="18"/>
        <v>4</v>
      </c>
      <c r="I49" s="121"/>
      <c r="J49" s="123"/>
      <c r="K49" s="123"/>
      <c r="L49" s="122"/>
      <c r="M49" s="71">
        <f t="shared" si="19"/>
        <v>0</v>
      </c>
      <c r="N49" s="121"/>
      <c r="O49" s="123"/>
      <c r="P49" s="123"/>
      <c r="Q49" s="122"/>
      <c r="R49" s="71">
        <f t="shared" si="20"/>
        <v>0</v>
      </c>
      <c r="S49" s="121"/>
      <c r="T49" s="123"/>
      <c r="U49" s="123"/>
      <c r="V49" s="122"/>
      <c r="W49" s="71">
        <f t="shared" si="21"/>
        <v>0</v>
      </c>
      <c r="X49" s="119">
        <f t="shared" si="22"/>
        <v>268.04406779661014</v>
      </c>
      <c r="Y49" s="121"/>
      <c r="Z49" s="123"/>
      <c r="AA49" s="123">
        <f>Потребность!F47</f>
        <v>268.04406779661014</v>
      </c>
      <c r="AB49" s="122"/>
      <c r="AC49" s="71">
        <f t="shared" si="23"/>
        <v>268.04406779661014</v>
      </c>
      <c r="AD49" s="121"/>
      <c r="AE49" s="123"/>
      <c r="AF49" s="123"/>
      <c r="AG49" s="122"/>
      <c r="AH49" s="71">
        <f t="shared" si="24"/>
        <v>0</v>
      </c>
      <c r="AI49" s="121"/>
      <c r="AJ49" s="123"/>
      <c r="AK49" s="123"/>
      <c r="AL49" s="122"/>
      <c r="AM49" s="71">
        <f t="shared" si="25"/>
        <v>0</v>
      </c>
      <c r="AN49" s="121"/>
      <c r="AO49" s="123"/>
      <c r="AP49" s="123"/>
      <c r="AQ49" s="122"/>
      <c r="AR49" s="71">
        <f t="shared" si="26"/>
        <v>0</v>
      </c>
    </row>
    <row r="50" spans="1:44" s="61" customFormat="1" ht="23.25" outlineLevel="1">
      <c r="A50" s="85" t="s">
        <v>251</v>
      </c>
      <c r="B50" s="67" t="s">
        <v>85</v>
      </c>
      <c r="C50" s="119">
        <f t="shared" si="17"/>
        <v>2</v>
      </c>
      <c r="D50" s="121"/>
      <c r="E50" s="123"/>
      <c r="F50" s="123">
        <f>Потребность!D48</f>
        <v>2</v>
      </c>
      <c r="G50" s="122"/>
      <c r="H50" s="71">
        <f t="shared" si="18"/>
        <v>2</v>
      </c>
      <c r="I50" s="121"/>
      <c r="J50" s="123"/>
      <c r="K50" s="123"/>
      <c r="L50" s="122"/>
      <c r="M50" s="71">
        <f t="shared" si="19"/>
        <v>0</v>
      </c>
      <c r="N50" s="121"/>
      <c r="O50" s="123"/>
      <c r="P50" s="123"/>
      <c r="Q50" s="122"/>
      <c r="R50" s="71">
        <f t="shared" si="20"/>
        <v>0</v>
      </c>
      <c r="S50" s="121"/>
      <c r="T50" s="123"/>
      <c r="U50" s="123"/>
      <c r="V50" s="122"/>
      <c r="W50" s="71">
        <f t="shared" si="21"/>
        <v>0</v>
      </c>
      <c r="X50" s="119">
        <f t="shared" si="22"/>
        <v>255.35932203389834</v>
      </c>
      <c r="Y50" s="121"/>
      <c r="Z50" s="123"/>
      <c r="AA50" s="123">
        <f>Потребность!F48</f>
        <v>255.35932203389834</v>
      </c>
      <c r="AB50" s="122"/>
      <c r="AC50" s="71">
        <f t="shared" si="23"/>
        <v>255.35932203389834</v>
      </c>
      <c r="AD50" s="121"/>
      <c r="AE50" s="123"/>
      <c r="AF50" s="123"/>
      <c r="AG50" s="122"/>
      <c r="AH50" s="71">
        <f t="shared" si="24"/>
        <v>0</v>
      </c>
      <c r="AI50" s="121"/>
      <c r="AJ50" s="123"/>
      <c r="AK50" s="123"/>
      <c r="AL50" s="122"/>
      <c r="AM50" s="71">
        <f t="shared" si="25"/>
        <v>0</v>
      </c>
      <c r="AN50" s="121"/>
      <c r="AO50" s="123"/>
      <c r="AP50" s="123"/>
      <c r="AQ50" s="122"/>
      <c r="AR50" s="71">
        <f t="shared" si="26"/>
        <v>0</v>
      </c>
    </row>
    <row r="51" spans="1:44" s="61" customFormat="1" ht="23.25" outlineLevel="1">
      <c r="A51" s="85" t="s">
        <v>252</v>
      </c>
      <c r="B51" s="67" t="s">
        <v>86</v>
      </c>
      <c r="C51" s="119">
        <f t="shared" si="17"/>
        <v>1</v>
      </c>
      <c r="D51" s="121"/>
      <c r="E51" s="123"/>
      <c r="F51" s="123">
        <f>Потребность!D49</f>
        <v>1</v>
      </c>
      <c r="G51" s="122"/>
      <c r="H51" s="71">
        <f t="shared" si="18"/>
        <v>1</v>
      </c>
      <c r="I51" s="121"/>
      <c r="J51" s="123"/>
      <c r="K51" s="123"/>
      <c r="L51" s="122"/>
      <c r="M51" s="71">
        <f t="shared" si="19"/>
        <v>0</v>
      </c>
      <c r="N51" s="121"/>
      <c r="O51" s="123"/>
      <c r="P51" s="123"/>
      <c r="Q51" s="122"/>
      <c r="R51" s="71">
        <f t="shared" si="20"/>
        <v>0</v>
      </c>
      <c r="S51" s="121"/>
      <c r="T51" s="123"/>
      <c r="U51" s="123"/>
      <c r="V51" s="122"/>
      <c r="W51" s="71">
        <f t="shared" si="21"/>
        <v>0</v>
      </c>
      <c r="X51" s="119">
        <f t="shared" si="22"/>
        <v>125.64576271186441</v>
      </c>
      <c r="Y51" s="121"/>
      <c r="Z51" s="123"/>
      <c r="AA51" s="123">
        <f>Потребность!F49</f>
        <v>125.64576271186441</v>
      </c>
      <c r="AB51" s="122"/>
      <c r="AC51" s="71">
        <f t="shared" si="23"/>
        <v>125.64576271186441</v>
      </c>
      <c r="AD51" s="121"/>
      <c r="AE51" s="123"/>
      <c r="AF51" s="123"/>
      <c r="AG51" s="122"/>
      <c r="AH51" s="71">
        <f t="shared" si="24"/>
        <v>0</v>
      </c>
      <c r="AI51" s="121"/>
      <c r="AJ51" s="123"/>
      <c r="AK51" s="123"/>
      <c r="AL51" s="122"/>
      <c r="AM51" s="71">
        <f t="shared" si="25"/>
        <v>0</v>
      </c>
      <c r="AN51" s="121"/>
      <c r="AO51" s="123"/>
      <c r="AP51" s="123"/>
      <c r="AQ51" s="122"/>
      <c r="AR51" s="71">
        <f t="shared" si="26"/>
        <v>0</v>
      </c>
    </row>
    <row r="52" spans="1:44" s="195" customFormat="1" ht="22.5">
      <c r="A52" s="150" t="s">
        <v>162</v>
      </c>
      <c r="B52" s="164" t="s">
        <v>81</v>
      </c>
      <c r="C52" s="190">
        <f t="shared" si="17"/>
        <v>84</v>
      </c>
      <c r="D52" s="191">
        <f>D53+D54+D55</f>
        <v>0</v>
      </c>
      <c r="E52" s="200">
        <f t="shared" ref="E52:G52" si="63">E53+E54+E55</f>
        <v>0</v>
      </c>
      <c r="F52" s="200">
        <f t="shared" si="63"/>
        <v>0</v>
      </c>
      <c r="G52" s="190">
        <f t="shared" si="63"/>
        <v>0</v>
      </c>
      <c r="H52" s="194">
        <f t="shared" si="18"/>
        <v>0</v>
      </c>
      <c r="I52" s="191">
        <f>I53+I54+I55</f>
        <v>0</v>
      </c>
      <c r="J52" s="197">
        <f t="shared" ref="J52:L52" si="64">J53+J54+J55</f>
        <v>0</v>
      </c>
      <c r="K52" s="197">
        <f t="shared" si="64"/>
        <v>0</v>
      </c>
      <c r="L52" s="193">
        <f t="shared" si="64"/>
        <v>84</v>
      </c>
      <c r="M52" s="194">
        <f t="shared" si="19"/>
        <v>84</v>
      </c>
      <c r="N52" s="191">
        <f>N53+N54+N55</f>
        <v>0</v>
      </c>
      <c r="O52" s="197">
        <f t="shared" ref="O52:Q52" si="65">O53+O54+O55</f>
        <v>0</v>
      </c>
      <c r="P52" s="197">
        <f t="shared" si="65"/>
        <v>0</v>
      </c>
      <c r="Q52" s="193">
        <f t="shared" si="65"/>
        <v>0</v>
      </c>
      <c r="R52" s="194">
        <f t="shared" si="20"/>
        <v>0</v>
      </c>
      <c r="S52" s="191">
        <f>S53+S54+S55</f>
        <v>0</v>
      </c>
      <c r="T52" s="197">
        <f t="shared" ref="T52:V52" si="66">T53+T54+T55</f>
        <v>0</v>
      </c>
      <c r="U52" s="197">
        <f t="shared" si="66"/>
        <v>0</v>
      </c>
      <c r="V52" s="193">
        <f t="shared" si="66"/>
        <v>0</v>
      </c>
      <c r="W52" s="194">
        <f t="shared" si="21"/>
        <v>0</v>
      </c>
      <c r="X52" s="190">
        <f t="shared" si="22"/>
        <v>4422.3728813559328</v>
      </c>
      <c r="Y52" s="191">
        <f>Y53+Y54+Y55</f>
        <v>0</v>
      </c>
      <c r="Z52" s="197">
        <f t="shared" ref="Z52:AB52" si="67">Z53+Z54+Z55</f>
        <v>0</v>
      </c>
      <c r="AA52" s="197">
        <f t="shared" si="67"/>
        <v>0</v>
      </c>
      <c r="AB52" s="193">
        <f t="shared" si="67"/>
        <v>0</v>
      </c>
      <c r="AC52" s="194">
        <f t="shared" si="23"/>
        <v>0</v>
      </c>
      <c r="AD52" s="191">
        <f>AD53+AD54+AD55</f>
        <v>0</v>
      </c>
      <c r="AE52" s="197">
        <f t="shared" ref="AE52:AG52" si="68">AE53+AE54+AE55</f>
        <v>0</v>
      </c>
      <c r="AF52" s="197">
        <f t="shared" si="68"/>
        <v>0</v>
      </c>
      <c r="AG52" s="193">
        <f t="shared" si="68"/>
        <v>4422.3728813559328</v>
      </c>
      <c r="AH52" s="194">
        <f t="shared" si="24"/>
        <v>4422.3728813559328</v>
      </c>
      <c r="AI52" s="191">
        <f>AI53+AI54+AI55</f>
        <v>0</v>
      </c>
      <c r="AJ52" s="197">
        <f t="shared" ref="AJ52:AL52" si="69">AJ53+AJ54+AJ55</f>
        <v>0</v>
      </c>
      <c r="AK52" s="197">
        <f t="shared" si="69"/>
        <v>0</v>
      </c>
      <c r="AL52" s="193">
        <f t="shared" si="69"/>
        <v>0</v>
      </c>
      <c r="AM52" s="194">
        <f t="shared" si="25"/>
        <v>0</v>
      </c>
      <c r="AN52" s="191">
        <f>AN53+AN54+AN55</f>
        <v>0</v>
      </c>
      <c r="AO52" s="197">
        <f t="shared" ref="AO52:AQ52" si="70">AO53+AO54+AO55</f>
        <v>0</v>
      </c>
      <c r="AP52" s="197">
        <f t="shared" si="70"/>
        <v>0</v>
      </c>
      <c r="AQ52" s="193">
        <f t="shared" si="70"/>
        <v>0</v>
      </c>
      <c r="AR52" s="194">
        <f t="shared" si="26"/>
        <v>0</v>
      </c>
    </row>
    <row r="53" spans="1:44" s="61" customFormat="1" ht="23.25" outlineLevel="1">
      <c r="A53" s="85" t="s">
        <v>182</v>
      </c>
      <c r="B53" s="67" t="s">
        <v>87</v>
      </c>
      <c r="C53" s="119">
        <f t="shared" si="17"/>
        <v>2</v>
      </c>
      <c r="D53" s="121"/>
      <c r="E53" s="123"/>
      <c r="F53" s="123"/>
      <c r="G53" s="122"/>
      <c r="H53" s="71">
        <f t="shared" si="18"/>
        <v>0</v>
      </c>
      <c r="I53" s="121"/>
      <c r="J53" s="123"/>
      <c r="K53" s="123"/>
      <c r="L53" s="122">
        <f>Потребность!H51</f>
        <v>2</v>
      </c>
      <c r="M53" s="71">
        <f t="shared" si="19"/>
        <v>2</v>
      </c>
      <c r="N53" s="121"/>
      <c r="O53" s="123"/>
      <c r="P53" s="123"/>
      <c r="Q53" s="122"/>
      <c r="R53" s="71">
        <f t="shared" si="20"/>
        <v>0</v>
      </c>
      <c r="S53" s="121"/>
      <c r="T53" s="123"/>
      <c r="U53" s="123"/>
      <c r="V53" s="122"/>
      <c r="W53" s="71">
        <f t="shared" si="21"/>
        <v>0</v>
      </c>
      <c r="X53" s="119">
        <f t="shared" si="22"/>
        <v>1014.406779661017</v>
      </c>
      <c r="Y53" s="121"/>
      <c r="Z53" s="123"/>
      <c r="AA53" s="123"/>
      <c r="AB53" s="122"/>
      <c r="AC53" s="71">
        <f t="shared" si="23"/>
        <v>0</v>
      </c>
      <c r="AD53" s="121"/>
      <c r="AE53" s="123"/>
      <c r="AF53" s="123"/>
      <c r="AG53" s="122">
        <f>Потребность!J51</f>
        <v>1014.406779661017</v>
      </c>
      <c r="AH53" s="71">
        <f t="shared" si="24"/>
        <v>1014.406779661017</v>
      </c>
      <c r="AI53" s="121"/>
      <c r="AJ53" s="123"/>
      <c r="AK53" s="123"/>
      <c r="AL53" s="122"/>
      <c r="AM53" s="71">
        <f t="shared" si="25"/>
        <v>0</v>
      </c>
      <c r="AN53" s="121"/>
      <c r="AO53" s="123"/>
      <c r="AP53" s="123"/>
      <c r="AQ53" s="122"/>
      <c r="AR53" s="71">
        <f t="shared" si="26"/>
        <v>0</v>
      </c>
    </row>
    <row r="54" spans="1:44" s="61" customFormat="1" ht="23.25" outlineLevel="1">
      <c r="A54" s="85" t="s">
        <v>183</v>
      </c>
      <c r="B54" s="67" t="s">
        <v>88</v>
      </c>
      <c r="C54" s="119">
        <f t="shared" si="17"/>
        <v>70</v>
      </c>
      <c r="D54" s="121"/>
      <c r="E54" s="123"/>
      <c r="F54" s="123"/>
      <c r="G54" s="122"/>
      <c r="H54" s="71">
        <f t="shared" si="18"/>
        <v>0</v>
      </c>
      <c r="I54" s="121"/>
      <c r="J54" s="123"/>
      <c r="K54" s="123"/>
      <c r="L54" s="122">
        <f>Потребность!H52</f>
        <v>70</v>
      </c>
      <c r="M54" s="71">
        <f t="shared" si="19"/>
        <v>70</v>
      </c>
      <c r="N54" s="121"/>
      <c r="O54" s="123"/>
      <c r="P54" s="123"/>
      <c r="Q54" s="122"/>
      <c r="R54" s="71">
        <f t="shared" si="20"/>
        <v>0</v>
      </c>
      <c r="S54" s="121"/>
      <c r="T54" s="123"/>
      <c r="U54" s="123"/>
      <c r="V54" s="122"/>
      <c r="W54" s="71">
        <f t="shared" si="21"/>
        <v>0</v>
      </c>
      <c r="X54" s="119">
        <f t="shared" si="22"/>
        <v>2450</v>
      </c>
      <c r="Y54" s="121"/>
      <c r="Z54" s="123"/>
      <c r="AA54" s="123"/>
      <c r="AB54" s="122"/>
      <c r="AC54" s="71">
        <f t="shared" si="23"/>
        <v>0</v>
      </c>
      <c r="AD54" s="121"/>
      <c r="AE54" s="123"/>
      <c r="AF54" s="123"/>
      <c r="AG54" s="122">
        <f>Потребность!J52</f>
        <v>2450</v>
      </c>
      <c r="AH54" s="71">
        <f t="shared" si="24"/>
        <v>2450</v>
      </c>
      <c r="AI54" s="121"/>
      <c r="AJ54" s="123"/>
      <c r="AK54" s="123"/>
      <c r="AL54" s="122"/>
      <c r="AM54" s="71">
        <f t="shared" si="25"/>
        <v>0</v>
      </c>
      <c r="AN54" s="121"/>
      <c r="AO54" s="123"/>
      <c r="AP54" s="123"/>
      <c r="AQ54" s="122"/>
      <c r="AR54" s="71">
        <f t="shared" si="26"/>
        <v>0</v>
      </c>
    </row>
    <row r="55" spans="1:44" s="61" customFormat="1" ht="23.25" outlineLevel="1">
      <c r="A55" s="85" t="s">
        <v>253</v>
      </c>
      <c r="B55" s="67" t="s">
        <v>89</v>
      </c>
      <c r="C55" s="119">
        <f t="shared" si="17"/>
        <v>12</v>
      </c>
      <c r="D55" s="121"/>
      <c r="E55" s="123"/>
      <c r="F55" s="123"/>
      <c r="G55" s="122"/>
      <c r="H55" s="71">
        <f t="shared" si="18"/>
        <v>0</v>
      </c>
      <c r="I55" s="121"/>
      <c r="J55" s="123"/>
      <c r="K55" s="123"/>
      <c r="L55" s="122">
        <f>Потребность!H53</f>
        <v>12</v>
      </c>
      <c r="M55" s="71">
        <f t="shared" si="19"/>
        <v>12</v>
      </c>
      <c r="N55" s="121"/>
      <c r="O55" s="123"/>
      <c r="P55" s="123"/>
      <c r="Q55" s="122"/>
      <c r="R55" s="71">
        <f t="shared" si="20"/>
        <v>0</v>
      </c>
      <c r="S55" s="121"/>
      <c r="T55" s="123"/>
      <c r="U55" s="123"/>
      <c r="V55" s="122"/>
      <c r="W55" s="71">
        <f t="shared" si="21"/>
        <v>0</v>
      </c>
      <c r="X55" s="119">
        <f t="shared" si="22"/>
        <v>957.96610169491544</v>
      </c>
      <c r="Y55" s="121"/>
      <c r="Z55" s="123"/>
      <c r="AA55" s="123"/>
      <c r="AB55" s="122"/>
      <c r="AC55" s="71">
        <f t="shared" si="23"/>
        <v>0</v>
      </c>
      <c r="AD55" s="121"/>
      <c r="AE55" s="123"/>
      <c r="AF55" s="123"/>
      <c r="AG55" s="122">
        <f>Потребность!J53</f>
        <v>957.96610169491544</v>
      </c>
      <c r="AH55" s="71">
        <f t="shared" si="24"/>
        <v>957.96610169491544</v>
      </c>
      <c r="AI55" s="121"/>
      <c r="AJ55" s="123"/>
      <c r="AK55" s="123"/>
      <c r="AL55" s="122"/>
      <c r="AM55" s="71">
        <f t="shared" si="25"/>
        <v>0</v>
      </c>
      <c r="AN55" s="121"/>
      <c r="AO55" s="123"/>
      <c r="AP55" s="123"/>
      <c r="AQ55" s="122"/>
      <c r="AR55" s="71">
        <f t="shared" si="26"/>
        <v>0</v>
      </c>
    </row>
    <row r="56" spans="1:44" s="195" customFormat="1" ht="22.5">
      <c r="A56" s="150" t="s">
        <v>163</v>
      </c>
      <c r="B56" s="164" t="s">
        <v>90</v>
      </c>
      <c r="C56" s="190">
        <f t="shared" si="17"/>
        <v>490</v>
      </c>
      <c r="D56" s="191">
        <f>D57</f>
        <v>0</v>
      </c>
      <c r="E56" s="200">
        <f t="shared" ref="E56:G56" si="71">E57</f>
        <v>0</v>
      </c>
      <c r="F56" s="200">
        <f t="shared" si="71"/>
        <v>0</v>
      </c>
      <c r="G56" s="190">
        <f t="shared" si="71"/>
        <v>0</v>
      </c>
      <c r="H56" s="194">
        <f t="shared" si="18"/>
        <v>0</v>
      </c>
      <c r="I56" s="191">
        <f>I57</f>
        <v>0</v>
      </c>
      <c r="J56" s="200">
        <f t="shared" ref="J56:L56" si="72">J57</f>
        <v>0</v>
      </c>
      <c r="K56" s="200">
        <f t="shared" si="72"/>
        <v>0</v>
      </c>
      <c r="L56" s="190">
        <f t="shared" si="72"/>
        <v>0</v>
      </c>
      <c r="M56" s="194">
        <f t="shared" si="19"/>
        <v>0</v>
      </c>
      <c r="N56" s="191">
        <f>N57</f>
        <v>0</v>
      </c>
      <c r="O56" s="200">
        <f t="shared" ref="O56:Q56" si="73">O57</f>
        <v>0</v>
      </c>
      <c r="P56" s="200">
        <f t="shared" si="73"/>
        <v>0</v>
      </c>
      <c r="Q56" s="190">
        <f t="shared" si="73"/>
        <v>490</v>
      </c>
      <c r="R56" s="194">
        <f t="shared" si="20"/>
        <v>490</v>
      </c>
      <c r="S56" s="191">
        <f>S57</f>
        <v>0</v>
      </c>
      <c r="T56" s="200">
        <f t="shared" ref="T56:V56" si="74">T57</f>
        <v>0</v>
      </c>
      <c r="U56" s="200">
        <f t="shared" si="74"/>
        <v>0</v>
      </c>
      <c r="V56" s="190">
        <f t="shared" si="74"/>
        <v>0</v>
      </c>
      <c r="W56" s="194">
        <f t="shared" si="21"/>
        <v>0</v>
      </c>
      <c r="X56" s="190">
        <f t="shared" si="22"/>
        <v>24263.305084745763</v>
      </c>
      <c r="Y56" s="191">
        <f>Y57</f>
        <v>0</v>
      </c>
      <c r="Z56" s="200">
        <f t="shared" ref="Z56:AB56" si="75">Z57</f>
        <v>0</v>
      </c>
      <c r="AA56" s="200">
        <f t="shared" si="75"/>
        <v>0</v>
      </c>
      <c r="AB56" s="190">
        <f t="shared" si="75"/>
        <v>0</v>
      </c>
      <c r="AC56" s="194">
        <f t="shared" si="23"/>
        <v>0</v>
      </c>
      <c r="AD56" s="191">
        <f>AD57</f>
        <v>0</v>
      </c>
      <c r="AE56" s="200">
        <f t="shared" ref="AE56:AG56" si="76">AE57</f>
        <v>0</v>
      </c>
      <c r="AF56" s="200">
        <f t="shared" si="76"/>
        <v>0</v>
      </c>
      <c r="AG56" s="190">
        <f t="shared" si="76"/>
        <v>0</v>
      </c>
      <c r="AH56" s="194">
        <f t="shared" si="24"/>
        <v>0</v>
      </c>
      <c r="AI56" s="191">
        <f>AI57</f>
        <v>0</v>
      </c>
      <c r="AJ56" s="200">
        <f t="shared" ref="AJ56:AL56" si="77">AJ57</f>
        <v>0</v>
      </c>
      <c r="AK56" s="200">
        <f t="shared" si="77"/>
        <v>0</v>
      </c>
      <c r="AL56" s="190">
        <f t="shared" si="77"/>
        <v>24263.305084745763</v>
      </c>
      <c r="AM56" s="194">
        <f t="shared" si="25"/>
        <v>24263.305084745763</v>
      </c>
      <c r="AN56" s="191">
        <f>AN57</f>
        <v>0</v>
      </c>
      <c r="AO56" s="200">
        <f t="shared" ref="AO56:AQ56" si="78">AO57</f>
        <v>0</v>
      </c>
      <c r="AP56" s="200">
        <f t="shared" si="78"/>
        <v>0</v>
      </c>
      <c r="AQ56" s="190">
        <f t="shared" si="78"/>
        <v>0</v>
      </c>
      <c r="AR56" s="194">
        <f t="shared" si="26"/>
        <v>0</v>
      </c>
    </row>
    <row r="57" spans="1:44" s="61" customFormat="1" ht="31.5" outlineLevel="1">
      <c r="A57" s="85" t="s">
        <v>184</v>
      </c>
      <c r="B57" s="67" t="s">
        <v>137</v>
      </c>
      <c r="C57" s="119">
        <f t="shared" si="17"/>
        <v>490</v>
      </c>
      <c r="D57" s="121"/>
      <c r="E57" s="123"/>
      <c r="F57" s="123"/>
      <c r="G57" s="122"/>
      <c r="H57" s="71">
        <f t="shared" si="18"/>
        <v>0</v>
      </c>
      <c r="I57" s="121"/>
      <c r="J57" s="123"/>
      <c r="K57" s="123"/>
      <c r="L57" s="122"/>
      <c r="M57" s="71">
        <f t="shared" si="19"/>
        <v>0</v>
      </c>
      <c r="N57" s="121"/>
      <c r="O57" s="123"/>
      <c r="P57" s="123"/>
      <c r="Q57" s="122">
        <f>Потребность!L55</f>
        <v>490</v>
      </c>
      <c r="R57" s="71">
        <f t="shared" si="20"/>
        <v>490</v>
      </c>
      <c r="S57" s="121"/>
      <c r="T57" s="123"/>
      <c r="U57" s="123"/>
      <c r="V57" s="122"/>
      <c r="W57" s="71">
        <f t="shared" si="21"/>
        <v>0</v>
      </c>
      <c r="X57" s="119">
        <f t="shared" si="22"/>
        <v>24263.305084745763</v>
      </c>
      <c r="Y57" s="121"/>
      <c r="Z57" s="123"/>
      <c r="AA57" s="123"/>
      <c r="AB57" s="122"/>
      <c r="AC57" s="71">
        <f t="shared" si="23"/>
        <v>0</v>
      </c>
      <c r="AD57" s="121"/>
      <c r="AE57" s="123"/>
      <c r="AF57" s="123"/>
      <c r="AG57" s="122"/>
      <c r="AH57" s="71">
        <f t="shared" si="24"/>
        <v>0</v>
      </c>
      <c r="AI57" s="121"/>
      <c r="AJ57" s="123"/>
      <c r="AK57" s="123"/>
      <c r="AL57" s="125">
        <f>Потребность!N55</f>
        <v>24263.305084745763</v>
      </c>
      <c r="AM57" s="71">
        <f t="shared" si="25"/>
        <v>24263.305084745763</v>
      </c>
      <c r="AN57" s="121"/>
      <c r="AO57" s="123"/>
      <c r="AP57" s="123"/>
      <c r="AQ57" s="122"/>
      <c r="AR57" s="71">
        <f t="shared" si="26"/>
        <v>0</v>
      </c>
    </row>
    <row r="58" spans="1:44" s="195" customFormat="1" ht="22.5">
      <c r="A58" s="150" t="s">
        <v>164</v>
      </c>
      <c r="B58" s="164" t="s">
        <v>91</v>
      </c>
      <c r="C58" s="190">
        <f t="shared" si="17"/>
        <v>38</v>
      </c>
      <c r="D58" s="191">
        <f>D59+D60+D61+D62+D63</f>
        <v>0</v>
      </c>
      <c r="E58" s="200">
        <f t="shared" ref="E58:G58" si="79">E59+E60+E61+E62+E63</f>
        <v>0</v>
      </c>
      <c r="F58" s="200">
        <f t="shared" si="79"/>
        <v>0</v>
      </c>
      <c r="G58" s="190">
        <f t="shared" si="79"/>
        <v>38</v>
      </c>
      <c r="H58" s="194">
        <f t="shared" si="18"/>
        <v>38</v>
      </c>
      <c r="I58" s="191">
        <f>I59+I60+I61+I62+I63</f>
        <v>0</v>
      </c>
      <c r="J58" s="197">
        <f t="shared" ref="J58:L58" si="80">J59+J60+J61+J62+J63</f>
        <v>0</v>
      </c>
      <c r="K58" s="197">
        <f t="shared" si="80"/>
        <v>0</v>
      </c>
      <c r="L58" s="193">
        <f t="shared" si="80"/>
        <v>0</v>
      </c>
      <c r="M58" s="194">
        <f t="shared" si="19"/>
        <v>0</v>
      </c>
      <c r="N58" s="191">
        <f>N59+N60+N61+N62+N63</f>
        <v>0</v>
      </c>
      <c r="O58" s="197">
        <f t="shared" ref="O58:Q58" si="81">O59+O60+O61+O62+O63</f>
        <v>0</v>
      </c>
      <c r="P58" s="197">
        <f t="shared" si="81"/>
        <v>0</v>
      </c>
      <c r="Q58" s="193">
        <f t="shared" si="81"/>
        <v>0</v>
      </c>
      <c r="R58" s="194">
        <f t="shared" si="20"/>
        <v>0</v>
      </c>
      <c r="S58" s="191">
        <f>S59+S60+S61+S62+S63</f>
        <v>0</v>
      </c>
      <c r="T58" s="197">
        <f t="shared" ref="T58:V58" si="82">T59+T60+T61+T62+T63</f>
        <v>0</v>
      </c>
      <c r="U58" s="197">
        <f t="shared" si="82"/>
        <v>0</v>
      </c>
      <c r="V58" s="193">
        <f t="shared" si="82"/>
        <v>0</v>
      </c>
      <c r="W58" s="194">
        <f t="shared" si="21"/>
        <v>0</v>
      </c>
      <c r="X58" s="190">
        <f t="shared" si="22"/>
        <v>3845.4046610169494</v>
      </c>
      <c r="Y58" s="191">
        <f>Y59+Y60+Y61+Y62+Y63</f>
        <v>0</v>
      </c>
      <c r="Z58" s="197">
        <f t="shared" ref="Z58:AB58" si="83">Z59+Z60+Z61+Z62+Z63</f>
        <v>0</v>
      </c>
      <c r="AA58" s="197">
        <f t="shared" si="83"/>
        <v>0</v>
      </c>
      <c r="AB58" s="193">
        <f t="shared" si="83"/>
        <v>3845.4046610169494</v>
      </c>
      <c r="AC58" s="194">
        <f t="shared" si="23"/>
        <v>3845.4046610169494</v>
      </c>
      <c r="AD58" s="191">
        <f>AD59+AD60+AD61+AD62+AD63</f>
        <v>0</v>
      </c>
      <c r="AE58" s="197">
        <f t="shared" ref="AE58:AG58" si="84">AE59+AE60+AE61+AE62+AE63</f>
        <v>0</v>
      </c>
      <c r="AF58" s="197">
        <f t="shared" si="84"/>
        <v>0</v>
      </c>
      <c r="AG58" s="193">
        <f t="shared" si="84"/>
        <v>0</v>
      </c>
      <c r="AH58" s="194">
        <f t="shared" si="24"/>
        <v>0</v>
      </c>
      <c r="AI58" s="191">
        <f>AI59+AI60+AI61+AI62+AI63</f>
        <v>0</v>
      </c>
      <c r="AJ58" s="197">
        <f t="shared" ref="AJ58:AL58" si="85">AJ59+AJ60+AJ61+AJ62+AJ63</f>
        <v>0</v>
      </c>
      <c r="AK58" s="197">
        <f t="shared" si="85"/>
        <v>0</v>
      </c>
      <c r="AL58" s="193">
        <f t="shared" si="85"/>
        <v>0</v>
      </c>
      <c r="AM58" s="194">
        <f t="shared" si="25"/>
        <v>0</v>
      </c>
      <c r="AN58" s="191">
        <f>AN59+AN60+AN61+AN62+AN63</f>
        <v>0</v>
      </c>
      <c r="AO58" s="197">
        <f t="shared" ref="AO58:AQ58" si="86">AO59+AO60+AO61+AO62+AO63</f>
        <v>0</v>
      </c>
      <c r="AP58" s="197">
        <f t="shared" si="86"/>
        <v>0</v>
      </c>
      <c r="AQ58" s="193">
        <f t="shared" si="86"/>
        <v>0</v>
      </c>
      <c r="AR58" s="194">
        <f t="shared" si="26"/>
        <v>0</v>
      </c>
    </row>
    <row r="59" spans="1:44" s="61" customFormat="1" ht="23.25" outlineLevel="1">
      <c r="A59" s="85" t="s">
        <v>185</v>
      </c>
      <c r="B59" s="67" t="s">
        <v>92</v>
      </c>
      <c r="C59" s="119">
        <f t="shared" si="17"/>
        <v>33</v>
      </c>
      <c r="D59" s="121"/>
      <c r="E59" s="123"/>
      <c r="F59" s="123"/>
      <c r="G59" s="122">
        <f>Потребность!D57</f>
        <v>33</v>
      </c>
      <c r="H59" s="71">
        <f t="shared" si="18"/>
        <v>33</v>
      </c>
      <c r="I59" s="121"/>
      <c r="J59" s="123"/>
      <c r="K59" s="123"/>
      <c r="L59" s="122"/>
      <c r="M59" s="71">
        <f t="shared" si="19"/>
        <v>0</v>
      </c>
      <c r="N59" s="121"/>
      <c r="O59" s="123"/>
      <c r="P59" s="123"/>
      <c r="Q59" s="122"/>
      <c r="R59" s="71">
        <f t="shared" si="20"/>
        <v>0</v>
      </c>
      <c r="S59" s="121"/>
      <c r="T59" s="123"/>
      <c r="U59" s="123"/>
      <c r="V59" s="122"/>
      <c r="W59" s="71">
        <f t="shared" si="21"/>
        <v>0</v>
      </c>
      <c r="X59" s="119">
        <f t="shared" si="22"/>
        <v>3337.7542372881358</v>
      </c>
      <c r="Y59" s="121"/>
      <c r="Z59" s="123"/>
      <c r="AA59" s="123"/>
      <c r="AB59" s="122">
        <f>Потребность!F57</f>
        <v>3337.7542372881358</v>
      </c>
      <c r="AC59" s="71">
        <f t="shared" si="23"/>
        <v>3337.7542372881358</v>
      </c>
      <c r="AD59" s="121"/>
      <c r="AE59" s="123"/>
      <c r="AF59" s="123"/>
      <c r="AG59" s="122"/>
      <c r="AH59" s="71">
        <f t="shared" si="24"/>
        <v>0</v>
      </c>
      <c r="AI59" s="121"/>
      <c r="AJ59" s="123"/>
      <c r="AK59" s="123"/>
      <c r="AL59" s="122"/>
      <c r="AM59" s="71">
        <f t="shared" si="25"/>
        <v>0</v>
      </c>
      <c r="AN59" s="121"/>
      <c r="AO59" s="123"/>
      <c r="AP59" s="123"/>
      <c r="AQ59" s="122"/>
      <c r="AR59" s="71">
        <f t="shared" si="26"/>
        <v>0</v>
      </c>
    </row>
    <row r="60" spans="1:44" s="61" customFormat="1" ht="23.25" outlineLevel="1">
      <c r="A60" s="85" t="s">
        <v>254</v>
      </c>
      <c r="B60" s="67" t="s">
        <v>93</v>
      </c>
      <c r="C60" s="119">
        <f t="shared" si="17"/>
        <v>2</v>
      </c>
      <c r="D60" s="121"/>
      <c r="E60" s="123"/>
      <c r="F60" s="123"/>
      <c r="G60" s="122">
        <f>Потребность!D58</f>
        <v>2</v>
      </c>
      <c r="H60" s="71">
        <f t="shared" si="18"/>
        <v>2</v>
      </c>
      <c r="I60" s="121"/>
      <c r="J60" s="123"/>
      <c r="K60" s="123"/>
      <c r="L60" s="122"/>
      <c r="M60" s="71">
        <f t="shared" si="19"/>
        <v>0</v>
      </c>
      <c r="N60" s="121"/>
      <c r="O60" s="123"/>
      <c r="P60" s="123"/>
      <c r="Q60" s="122"/>
      <c r="R60" s="71">
        <f t="shared" si="20"/>
        <v>0</v>
      </c>
      <c r="S60" s="121"/>
      <c r="T60" s="123"/>
      <c r="U60" s="123"/>
      <c r="V60" s="122"/>
      <c r="W60" s="71">
        <f t="shared" si="21"/>
        <v>0</v>
      </c>
      <c r="X60" s="119">
        <f t="shared" si="22"/>
        <v>396.27118644067798</v>
      </c>
      <c r="Y60" s="121"/>
      <c r="Z60" s="123"/>
      <c r="AA60" s="123"/>
      <c r="AB60" s="122">
        <f>Потребность!F58</f>
        <v>396.27118644067798</v>
      </c>
      <c r="AC60" s="71">
        <f t="shared" si="23"/>
        <v>396.27118644067798</v>
      </c>
      <c r="AD60" s="121"/>
      <c r="AE60" s="123"/>
      <c r="AF60" s="123"/>
      <c r="AG60" s="122"/>
      <c r="AH60" s="71">
        <f t="shared" si="24"/>
        <v>0</v>
      </c>
      <c r="AI60" s="121"/>
      <c r="AJ60" s="123"/>
      <c r="AK60" s="123"/>
      <c r="AL60" s="122"/>
      <c r="AM60" s="71">
        <f t="shared" si="25"/>
        <v>0</v>
      </c>
      <c r="AN60" s="121"/>
      <c r="AO60" s="123"/>
      <c r="AP60" s="123"/>
      <c r="AQ60" s="122"/>
      <c r="AR60" s="71">
        <f t="shared" si="26"/>
        <v>0</v>
      </c>
    </row>
    <row r="61" spans="1:44" s="61" customFormat="1" ht="23.25" outlineLevel="1">
      <c r="A61" s="85" t="s">
        <v>255</v>
      </c>
      <c r="B61" s="67" t="s">
        <v>94</v>
      </c>
      <c r="C61" s="119">
        <f t="shared" si="17"/>
        <v>1</v>
      </c>
      <c r="D61" s="121"/>
      <c r="E61" s="123"/>
      <c r="F61" s="123"/>
      <c r="G61" s="122">
        <f>Потребность!D59</f>
        <v>1</v>
      </c>
      <c r="H61" s="71">
        <f t="shared" si="18"/>
        <v>1</v>
      </c>
      <c r="I61" s="121"/>
      <c r="J61" s="123"/>
      <c r="K61" s="123"/>
      <c r="L61" s="122"/>
      <c r="M61" s="71">
        <f t="shared" si="19"/>
        <v>0</v>
      </c>
      <c r="N61" s="121"/>
      <c r="O61" s="123"/>
      <c r="P61" s="123"/>
      <c r="Q61" s="122"/>
      <c r="R61" s="71">
        <f t="shared" si="20"/>
        <v>0</v>
      </c>
      <c r="S61" s="121"/>
      <c r="T61" s="123"/>
      <c r="U61" s="123"/>
      <c r="V61" s="122"/>
      <c r="W61" s="71">
        <f t="shared" si="21"/>
        <v>0</v>
      </c>
      <c r="X61" s="119">
        <f t="shared" si="22"/>
        <v>82.5</v>
      </c>
      <c r="Y61" s="121"/>
      <c r="Z61" s="123"/>
      <c r="AA61" s="123"/>
      <c r="AB61" s="122">
        <f>Потребность!F59</f>
        <v>82.5</v>
      </c>
      <c r="AC61" s="71">
        <f t="shared" si="23"/>
        <v>82.5</v>
      </c>
      <c r="AD61" s="121"/>
      <c r="AE61" s="123"/>
      <c r="AF61" s="123"/>
      <c r="AG61" s="122"/>
      <c r="AH61" s="71">
        <f t="shared" si="24"/>
        <v>0</v>
      </c>
      <c r="AI61" s="121"/>
      <c r="AJ61" s="123"/>
      <c r="AK61" s="123"/>
      <c r="AL61" s="122"/>
      <c r="AM61" s="71">
        <f t="shared" si="25"/>
        <v>0</v>
      </c>
      <c r="AN61" s="121"/>
      <c r="AO61" s="123"/>
      <c r="AP61" s="123"/>
      <c r="AQ61" s="122"/>
      <c r="AR61" s="71">
        <f t="shared" si="26"/>
        <v>0</v>
      </c>
    </row>
    <row r="62" spans="1:44" s="61" customFormat="1" ht="23.25" outlineLevel="1">
      <c r="A62" s="85" t="s">
        <v>256</v>
      </c>
      <c r="B62" s="67" t="s">
        <v>95</v>
      </c>
      <c r="C62" s="119">
        <f t="shared" si="17"/>
        <v>1</v>
      </c>
      <c r="D62" s="121"/>
      <c r="E62" s="123"/>
      <c r="F62" s="123"/>
      <c r="G62" s="122">
        <f>Потребность!D60</f>
        <v>1</v>
      </c>
      <c r="H62" s="71">
        <f t="shared" si="18"/>
        <v>1</v>
      </c>
      <c r="I62" s="121"/>
      <c r="J62" s="123"/>
      <c r="K62" s="123"/>
      <c r="L62" s="122"/>
      <c r="M62" s="71">
        <f t="shared" si="19"/>
        <v>0</v>
      </c>
      <c r="N62" s="121"/>
      <c r="O62" s="123"/>
      <c r="P62" s="123"/>
      <c r="Q62" s="122"/>
      <c r="R62" s="71">
        <f t="shared" si="20"/>
        <v>0</v>
      </c>
      <c r="S62" s="121"/>
      <c r="T62" s="123"/>
      <c r="U62" s="123"/>
      <c r="V62" s="122"/>
      <c r="W62" s="71">
        <f t="shared" si="21"/>
        <v>0</v>
      </c>
      <c r="X62" s="119">
        <f t="shared" si="22"/>
        <v>8.2542372881355934</v>
      </c>
      <c r="Y62" s="121"/>
      <c r="Z62" s="123"/>
      <c r="AA62" s="123"/>
      <c r="AB62" s="122">
        <f>Потребность!F60</f>
        <v>8.2542372881355934</v>
      </c>
      <c r="AC62" s="71">
        <f t="shared" si="23"/>
        <v>8.2542372881355934</v>
      </c>
      <c r="AD62" s="121"/>
      <c r="AE62" s="123"/>
      <c r="AF62" s="123"/>
      <c r="AG62" s="122"/>
      <c r="AH62" s="71">
        <f t="shared" si="24"/>
        <v>0</v>
      </c>
      <c r="AI62" s="121"/>
      <c r="AJ62" s="123"/>
      <c r="AK62" s="123"/>
      <c r="AL62" s="122"/>
      <c r="AM62" s="71">
        <f t="shared" si="25"/>
        <v>0</v>
      </c>
      <c r="AN62" s="121"/>
      <c r="AO62" s="123"/>
      <c r="AP62" s="123"/>
      <c r="AQ62" s="122"/>
      <c r="AR62" s="71">
        <f t="shared" si="26"/>
        <v>0</v>
      </c>
    </row>
    <row r="63" spans="1:44" s="61" customFormat="1" ht="23.25" outlineLevel="1">
      <c r="A63" s="85" t="s">
        <v>257</v>
      </c>
      <c r="B63" s="67" t="s">
        <v>96</v>
      </c>
      <c r="C63" s="119">
        <f t="shared" si="17"/>
        <v>1</v>
      </c>
      <c r="D63" s="121"/>
      <c r="E63" s="123"/>
      <c r="F63" s="123"/>
      <c r="G63" s="122">
        <f>Потребность!D61</f>
        <v>1</v>
      </c>
      <c r="H63" s="71">
        <f t="shared" si="18"/>
        <v>1</v>
      </c>
      <c r="I63" s="121"/>
      <c r="J63" s="123"/>
      <c r="K63" s="123"/>
      <c r="L63" s="122"/>
      <c r="M63" s="71">
        <f t="shared" si="19"/>
        <v>0</v>
      </c>
      <c r="N63" s="121"/>
      <c r="O63" s="123"/>
      <c r="P63" s="123"/>
      <c r="Q63" s="122"/>
      <c r="R63" s="71">
        <f t="shared" si="20"/>
        <v>0</v>
      </c>
      <c r="S63" s="121"/>
      <c r="T63" s="123"/>
      <c r="U63" s="123"/>
      <c r="V63" s="122"/>
      <c r="W63" s="71">
        <f t="shared" si="21"/>
        <v>0</v>
      </c>
      <c r="X63" s="119">
        <f t="shared" si="22"/>
        <v>20.625</v>
      </c>
      <c r="Y63" s="121"/>
      <c r="Z63" s="123"/>
      <c r="AA63" s="123"/>
      <c r="AB63" s="122">
        <f>Потребность!F61</f>
        <v>20.625</v>
      </c>
      <c r="AC63" s="71">
        <f t="shared" si="23"/>
        <v>20.625</v>
      </c>
      <c r="AD63" s="121"/>
      <c r="AE63" s="123"/>
      <c r="AF63" s="123"/>
      <c r="AG63" s="122"/>
      <c r="AH63" s="71">
        <f t="shared" si="24"/>
        <v>0</v>
      </c>
      <c r="AI63" s="121"/>
      <c r="AJ63" s="123"/>
      <c r="AK63" s="123"/>
      <c r="AL63" s="122"/>
      <c r="AM63" s="71">
        <f t="shared" si="25"/>
        <v>0</v>
      </c>
      <c r="AN63" s="121"/>
      <c r="AO63" s="123"/>
      <c r="AP63" s="123"/>
      <c r="AQ63" s="122"/>
      <c r="AR63" s="71">
        <f t="shared" si="26"/>
        <v>0</v>
      </c>
    </row>
    <row r="64" spans="1:44" s="195" customFormat="1" ht="22.5">
      <c r="A64" s="150" t="s">
        <v>165</v>
      </c>
      <c r="B64" s="164" t="s">
        <v>97</v>
      </c>
      <c r="C64" s="190">
        <f t="shared" si="17"/>
        <v>1</v>
      </c>
      <c r="D64" s="191">
        <f>D65</f>
        <v>0</v>
      </c>
      <c r="E64" s="200">
        <f t="shared" ref="E64:G64" si="87">E65</f>
        <v>0</v>
      </c>
      <c r="F64" s="200">
        <f t="shared" si="87"/>
        <v>1</v>
      </c>
      <c r="G64" s="190">
        <f t="shared" si="87"/>
        <v>0</v>
      </c>
      <c r="H64" s="194">
        <f t="shared" si="18"/>
        <v>1</v>
      </c>
      <c r="I64" s="191">
        <f>I65</f>
        <v>0</v>
      </c>
      <c r="J64" s="197">
        <f t="shared" ref="J64:L64" si="88">J65</f>
        <v>0</v>
      </c>
      <c r="K64" s="197">
        <f t="shared" si="88"/>
        <v>0</v>
      </c>
      <c r="L64" s="193">
        <f t="shared" si="88"/>
        <v>0</v>
      </c>
      <c r="M64" s="194">
        <f t="shared" si="19"/>
        <v>0</v>
      </c>
      <c r="N64" s="191">
        <f>N65</f>
        <v>0</v>
      </c>
      <c r="O64" s="197">
        <f t="shared" ref="O64:Q64" si="89">O65</f>
        <v>0</v>
      </c>
      <c r="P64" s="197">
        <f t="shared" si="89"/>
        <v>0</v>
      </c>
      <c r="Q64" s="193">
        <f t="shared" si="89"/>
        <v>0</v>
      </c>
      <c r="R64" s="194">
        <f t="shared" si="20"/>
        <v>0</v>
      </c>
      <c r="S64" s="191">
        <f>S65</f>
        <v>0</v>
      </c>
      <c r="T64" s="197">
        <f t="shared" ref="T64:V64" si="90">T65</f>
        <v>0</v>
      </c>
      <c r="U64" s="197">
        <f t="shared" si="90"/>
        <v>0</v>
      </c>
      <c r="V64" s="193">
        <f t="shared" si="90"/>
        <v>0</v>
      </c>
      <c r="W64" s="194">
        <f t="shared" si="21"/>
        <v>0</v>
      </c>
      <c r="X64" s="190">
        <f t="shared" si="22"/>
        <v>145.08474576271186</v>
      </c>
      <c r="Y64" s="191">
        <f>Y65</f>
        <v>0</v>
      </c>
      <c r="Z64" s="197">
        <f t="shared" ref="Z64:AB64" si="91">Z65</f>
        <v>0</v>
      </c>
      <c r="AA64" s="197">
        <f t="shared" si="91"/>
        <v>145.08474576271186</v>
      </c>
      <c r="AB64" s="193">
        <f t="shared" si="91"/>
        <v>0</v>
      </c>
      <c r="AC64" s="194">
        <f t="shared" si="23"/>
        <v>145.08474576271186</v>
      </c>
      <c r="AD64" s="191">
        <f>AD65</f>
        <v>0</v>
      </c>
      <c r="AE64" s="197">
        <f t="shared" ref="AE64:AG64" si="92">AE65</f>
        <v>0</v>
      </c>
      <c r="AF64" s="197">
        <f t="shared" si="92"/>
        <v>0</v>
      </c>
      <c r="AG64" s="193">
        <f t="shared" si="92"/>
        <v>0</v>
      </c>
      <c r="AH64" s="194">
        <f t="shared" si="24"/>
        <v>0</v>
      </c>
      <c r="AI64" s="191">
        <f>AI65</f>
        <v>0</v>
      </c>
      <c r="AJ64" s="197">
        <f t="shared" ref="AJ64:AL64" si="93">AJ65</f>
        <v>0</v>
      </c>
      <c r="AK64" s="197">
        <f t="shared" si="93"/>
        <v>0</v>
      </c>
      <c r="AL64" s="193">
        <f t="shared" si="93"/>
        <v>0</v>
      </c>
      <c r="AM64" s="194">
        <f t="shared" si="25"/>
        <v>0</v>
      </c>
      <c r="AN64" s="191">
        <f>AN65</f>
        <v>0</v>
      </c>
      <c r="AO64" s="197">
        <f t="shared" ref="AO64:AQ64" si="94">AO65</f>
        <v>0</v>
      </c>
      <c r="AP64" s="197">
        <f t="shared" si="94"/>
        <v>0</v>
      </c>
      <c r="AQ64" s="193">
        <f t="shared" si="94"/>
        <v>0</v>
      </c>
      <c r="AR64" s="194">
        <f t="shared" si="26"/>
        <v>0</v>
      </c>
    </row>
    <row r="65" spans="1:44" s="61" customFormat="1" ht="23.25" outlineLevel="1">
      <c r="A65" s="85" t="s">
        <v>186</v>
      </c>
      <c r="B65" s="67" t="s">
        <v>98</v>
      </c>
      <c r="C65" s="119">
        <f t="shared" si="17"/>
        <v>1</v>
      </c>
      <c r="D65" s="121"/>
      <c r="E65" s="123"/>
      <c r="F65" s="123">
        <f>Потребность!D63</f>
        <v>1</v>
      </c>
      <c r="G65" s="122"/>
      <c r="H65" s="71">
        <f t="shared" si="18"/>
        <v>1</v>
      </c>
      <c r="I65" s="121"/>
      <c r="J65" s="123"/>
      <c r="K65" s="123"/>
      <c r="L65" s="122"/>
      <c r="M65" s="71">
        <f t="shared" si="19"/>
        <v>0</v>
      </c>
      <c r="N65" s="121"/>
      <c r="O65" s="123"/>
      <c r="P65" s="123"/>
      <c r="Q65" s="122"/>
      <c r="R65" s="71">
        <f t="shared" si="20"/>
        <v>0</v>
      </c>
      <c r="S65" s="121"/>
      <c r="T65" s="123"/>
      <c r="U65" s="123"/>
      <c r="V65" s="122"/>
      <c r="W65" s="71">
        <f t="shared" si="21"/>
        <v>0</v>
      </c>
      <c r="X65" s="119">
        <f t="shared" si="22"/>
        <v>145.08474576271186</v>
      </c>
      <c r="Y65" s="121"/>
      <c r="Z65" s="123"/>
      <c r="AA65" s="123">
        <f>Потребность!F63</f>
        <v>145.08474576271186</v>
      </c>
      <c r="AB65" s="122"/>
      <c r="AC65" s="71">
        <f t="shared" si="23"/>
        <v>145.08474576271186</v>
      </c>
      <c r="AD65" s="121"/>
      <c r="AE65" s="123"/>
      <c r="AF65" s="123"/>
      <c r="AG65" s="122"/>
      <c r="AH65" s="71">
        <f t="shared" si="24"/>
        <v>0</v>
      </c>
      <c r="AI65" s="121"/>
      <c r="AJ65" s="123"/>
      <c r="AK65" s="123"/>
      <c r="AL65" s="122"/>
      <c r="AM65" s="71">
        <f t="shared" si="25"/>
        <v>0</v>
      </c>
      <c r="AN65" s="121"/>
      <c r="AO65" s="123"/>
      <c r="AP65" s="123"/>
      <c r="AQ65" s="122"/>
      <c r="AR65" s="71">
        <f t="shared" si="26"/>
        <v>0</v>
      </c>
    </row>
    <row r="66" spans="1:44" s="195" customFormat="1" ht="22.5">
      <c r="A66" s="150" t="s">
        <v>166</v>
      </c>
      <c r="B66" s="164" t="s">
        <v>124</v>
      </c>
      <c r="C66" s="190">
        <f t="shared" si="17"/>
        <v>6</v>
      </c>
      <c r="D66" s="191">
        <f>Потребность!D64</f>
        <v>6</v>
      </c>
      <c r="E66" s="197"/>
      <c r="F66" s="197"/>
      <c r="G66" s="193"/>
      <c r="H66" s="194">
        <f t="shared" si="18"/>
        <v>6</v>
      </c>
      <c r="I66" s="191"/>
      <c r="J66" s="197"/>
      <c r="K66" s="197"/>
      <c r="L66" s="193"/>
      <c r="M66" s="194">
        <f t="shared" si="19"/>
        <v>0</v>
      </c>
      <c r="N66" s="191"/>
      <c r="O66" s="197"/>
      <c r="P66" s="197"/>
      <c r="Q66" s="193"/>
      <c r="R66" s="194">
        <f t="shared" si="20"/>
        <v>0</v>
      </c>
      <c r="S66" s="191"/>
      <c r="T66" s="197"/>
      <c r="U66" s="197"/>
      <c r="V66" s="193"/>
      <c r="W66" s="194">
        <f t="shared" si="21"/>
        <v>0</v>
      </c>
      <c r="X66" s="190">
        <f t="shared" si="22"/>
        <v>706.85578423773075</v>
      </c>
      <c r="Y66" s="191">
        <f>Потребность!F64</f>
        <v>706.85578423773075</v>
      </c>
      <c r="Z66" s="197"/>
      <c r="AA66" s="197"/>
      <c r="AB66" s="193"/>
      <c r="AC66" s="194">
        <f t="shared" si="23"/>
        <v>706.85578423773075</v>
      </c>
      <c r="AD66" s="191"/>
      <c r="AE66" s="197"/>
      <c r="AF66" s="197"/>
      <c r="AG66" s="193"/>
      <c r="AH66" s="194">
        <f t="shared" si="24"/>
        <v>0</v>
      </c>
      <c r="AI66" s="191"/>
      <c r="AJ66" s="197"/>
      <c r="AK66" s="197"/>
      <c r="AL66" s="193"/>
      <c r="AM66" s="194">
        <f t="shared" si="25"/>
        <v>0</v>
      </c>
      <c r="AN66" s="191"/>
      <c r="AO66" s="197"/>
      <c r="AP66" s="197"/>
      <c r="AQ66" s="193"/>
      <c r="AR66" s="194">
        <f t="shared" si="26"/>
        <v>0</v>
      </c>
    </row>
    <row r="67" spans="1:44" s="195" customFormat="1" ht="22.5">
      <c r="A67" s="150" t="s">
        <v>167</v>
      </c>
      <c r="B67" s="164" t="s">
        <v>125</v>
      </c>
      <c r="C67" s="190">
        <f t="shared" si="17"/>
        <v>2</v>
      </c>
      <c r="D67" s="191"/>
      <c r="E67" s="197">
        <f>Потребность!D65</f>
        <v>2</v>
      </c>
      <c r="F67" s="197"/>
      <c r="G67" s="193"/>
      <c r="H67" s="194">
        <f t="shared" si="18"/>
        <v>2</v>
      </c>
      <c r="I67" s="191"/>
      <c r="J67" s="197"/>
      <c r="K67" s="197"/>
      <c r="L67" s="193"/>
      <c r="M67" s="194">
        <f t="shared" si="19"/>
        <v>0</v>
      </c>
      <c r="N67" s="191"/>
      <c r="O67" s="197"/>
      <c r="P67" s="197"/>
      <c r="Q67" s="193"/>
      <c r="R67" s="194">
        <f t="shared" si="20"/>
        <v>0</v>
      </c>
      <c r="S67" s="191"/>
      <c r="T67" s="197"/>
      <c r="U67" s="197"/>
      <c r="V67" s="193"/>
      <c r="W67" s="194">
        <f t="shared" si="21"/>
        <v>0</v>
      </c>
      <c r="X67" s="190">
        <f t="shared" si="22"/>
        <v>1361.1834165203602</v>
      </c>
      <c r="Y67" s="191"/>
      <c r="Z67" s="197">
        <f>Потребность!F65</f>
        <v>1361.1834165203602</v>
      </c>
      <c r="AA67" s="197"/>
      <c r="AB67" s="193"/>
      <c r="AC67" s="194">
        <f t="shared" si="23"/>
        <v>1361.1834165203602</v>
      </c>
      <c r="AD67" s="191"/>
      <c r="AE67" s="197"/>
      <c r="AF67" s="197"/>
      <c r="AG67" s="193"/>
      <c r="AH67" s="194">
        <f t="shared" si="24"/>
        <v>0</v>
      </c>
      <c r="AI67" s="191"/>
      <c r="AJ67" s="197"/>
      <c r="AK67" s="197"/>
      <c r="AL67" s="193"/>
      <c r="AM67" s="194">
        <f t="shared" si="25"/>
        <v>0</v>
      </c>
      <c r="AN67" s="191"/>
      <c r="AO67" s="197"/>
      <c r="AP67" s="197"/>
      <c r="AQ67" s="193"/>
      <c r="AR67" s="194">
        <f t="shared" si="26"/>
        <v>0</v>
      </c>
    </row>
    <row r="68" spans="1:44" s="195" customFormat="1" ht="22.5">
      <c r="A68" s="150" t="s">
        <v>168</v>
      </c>
      <c r="B68" s="164" t="s">
        <v>147</v>
      </c>
      <c r="C68" s="190">
        <f t="shared" si="17"/>
        <v>4</v>
      </c>
      <c r="D68" s="191"/>
      <c r="E68" s="197"/>
      <c r="F68" s="197"/>
      <c r="G68" s="193"/>
      <c r="H68" s="194">
        <f t="shared" si="18"/>
        <v>0</v>
      </c>
      <c r="I68" s="191"/>
      <c r="J68" s="197"/>
      <c r="K68" s="197"/>
      <c r="L68" s="193">
        <f>Потребность!H66</f>
        <v>4</v>
      </c>
      <c r="M68" s="194">
        <f t="shared" si="19"/>
        <v>4</v>
      </c>
      <c r="N68" s="191"/>
      <c r="O68" s="197"/>
      <c r="P68" s="197"/>
      <c r="Q68" s="193"/>
      <c r="R68" s="194">
        <f t="shared" si="20"/>
        <v>0</v>
      </c>
      <c r="S68" s="191"/>
      <c r="T68" s="197"/>
      <c r="U68" s="197"/>
      <c r="V68" s="193"/>
      <c r="W68" s="194">
        <f t="shared" si="21"/>
        <v>0</v>
      </c>
      <c r="X68" s="190">
        <f t="shared" si="22"/>
        <v>1621.4499837677936</v>
      </c>
      <c r="Y68" s="191"/>
      <c r="Z68" s="197"/>
      <c r="AA68" s="197"/>
      <c r="AB68" s="193"/>
      <c r="AC68" s="194">
        <f t="shared" si="23"/>
        <v>0</v>
      </c>
      <c r="AD68" s="191"/>
      <c r="AE68" s="197"/>
      <c r="AF68" s="197"/>
      <c r="AG68" s="193">
        <f>Потребность!J66</f>
        <v>1621.4499837677936</v>
      </c>
      <c r="AH68" s="194">
        <f t="shared" si="24"/>
        <v>1621.4499837677936</v>
      </c>
      <c r="AI68" s="191"/>
      <c r="AJ68" s="197"/>
      <c r="AK68" s="197"/>
      <c r="AL68" s="193"/>
      <c r="AM68" s="194">
        <f t="shared" si="25"/>
        <v>0</v>
      </c>
      <c r="AN68" s="191"/>
      <c r="AO68" s="197"/>
      <c r="AP68" s="197"/>
      <c r="AQ68" s="193"/>
      <c r="AR68" s="194">
        <f t="shared" si="26"/>
        <v>0</v>
      </c>
    </row>
    <row r="69" spans="1:44" s="195" customFormat="1" ht="23.25" thickBot="1">
      <c r="A69" s="150" t="s">
        <v>169</v>
      </c>
      <c r="B69" s="164" t="s">
        <v>126</v>
      </c>
      <c r="C69" s="190">
        <f t="shared" si="17"/>
        <v>1</v>
      </c>
      <c r="D69" s="191"/>
      <c r="E69" s="197"/>
      <c r="F69" s="197"/>
      <c r="G69" s="193"/>
      <c r="H69" s="194">
        <f t="shared" si="18"/>
        <v>0</v>
      </c>
      <c r="I69" s="191"/>
      <c r="J69" s="197"/>
      <c r="K69" s="197"/>
      <c r="L69" s="193">
        <f>Потребность!H67</f>
        <v>1</v>
      </c>
      <c r="M69" s="194">
        <f t="shared" si="19"/>
        <v>1</v>
      </c>
      <c r="N69" s="191"/>
      <c r="O69" s="197"/>
      <c r="P69" s="197"/>
      <c r="Q69" s="193"/>
      <c r="R69" s="194">
        <f t="shared" si="20"/>
        <v>0</v>
      </c>
      <c r="S69" s="191"/>
      <c r="T69" s="197"/>
      <c r="U69" s="197"/>
      <c r="V69" s="193"/>
      <c r="W69" s="194">
        <f t="shared" si="21"/>
        <v>0</v>
      </c>
      <c r="X69" s="190">
        <f t="shared" si="22"/>
        <v>51.463710868635005</v>
      </c>
      <c r="Y69" s="191"/>
      <c r="Z69" s="197"/>
      <c r="AA69" s="197"/>
      <c r="AB69" s="193"/>
      <c r="AC69" s="194">
        <f t="shared" si="23"/>
        <v>0</v>
      </c>
      <c r="AD69" s="191"/>
      <c r="AE69" s="197"/>
      <c r="AF69" s="197"/>
      <c r="AG69" s="193">
        <f>Потребность!J67</f>
        <v>51.463710868635005</v>
      </c>
      <c r="AH69" s="194">
        <f t="shared" si="24"/>
        <v>51.463710868635005</v>
      </c>
      <c r="AI69" s="191"/>
      <c r="AJ69" s="197"/>
      <c r="AK69" s="197"/>
      <c r="AL69" s="193"/>
      <c r="AM69" s="194">
        <f t="shared" si="25"/>
        <v>0</v>
      </c>
      <c r="AN69" s="191"/>
      <c r="AO69" s="197"/>
      <c r="AP69" s="197"/>
      <c r="AQ69" s="193"/>
      <c r="AR69" s="194">
        <f t="shared" si="26"/>
        <v>0</v>
      </c>
    </row>
    <row r="70" spans="1:44" s="212" customFormat="1" ht="24" thickBot="1">
      <c r="A70" s="210">
        <v>3</v>
      </c>
      <c r="B70" s="211" t="s">
        <v>195</v>
      </c>
      <c r="C70" s="117"/>
      <c r="D70" s="118"/>
      <c r="E70" s="118"/>
      <c r="F70" s="118"/>
      <c r="G70" s="118"/>
      <c r="H70" s="118"/>
      <c r="I70" s="118"/>
      <c r="J70" s="118"/>
      <c r="K70" s="118"/>
      <c r="L70" s="118"/>
      <c r="M70" s="118"/>
      <c r="N70" s="118"/>
      <c r="O70" s="118"/>
      <c r="P70" s="118"/>
      <c r="Q70" s="118"/>
      <c r="R70" s="118"/>
      <c r="S70" s="118"/>
      <c r="T70" s="118"/>
      <c r="U70" s="118"/>
      <c r="V70" s="118"/>
      <c r="W70" s="118"/>
      <c r="X70" s="117">
        <f t="shared" ref="X70" si="95">AC70+AH70+AM70+AR70</f>
        <v>12711.864406779663</v>
      </c>
      <c r="Y70" s="118">
        <f>Y71</f>
        <v>0</v>
      </c>
      <c r="Z70" s="118">
        <f t="shared" ref="Z70" si="96">Z71</f>
        <v>1992.5600000000002</v>
      </c>
      <c r="AA70" s="118">
        <f t="shared" ref="AA70" si="97">AA71</f>
        <v>1138.4747457627118</v>
      </c>
      <c r="AB70" s="118">
        <f t="shared" ref="AB70" si="98">AB71</f>
        <v>3224.8974576271198</v>
      </c>
      <c r="AC70" s="118">
        <f t="shared" ref="AC70" si="99">AB70+AA70+Z70+Y70</f>
        <v>6355.9322033898325</v>
      </c>
      <c r="AD70" s="118">
        <f>AD71</f>
        <v>0</v>
      </c>
      <c r="AE70" s="118">
        <f t="shared" ref="AE70" si="100">AE71</f>
        <v>1195.5360000000001</v>
      </c>
      <c r="AF70" s="118">
        <f t="shared" ref="AF70" si="101">AF71</f>
        <v>420</v>
      </c>
      <c r="AG70" s="118">
        <f t="shared" ref="AG70" si="102">AG71</f>
        <v>503.10806779661016</v>
      </c>
      <c r="AH70" s="118">
        <f t="shared" ref="AH70" si="103">AG70+AF70+AE70+AD70</f>
        <v>2118.6440677966102</v>
      </c>
      <c r="AI70" s="118">
        <f>AI71</f>
        <v>0</v>
      </c>
      <c r="AJ70" s="118">
        <f t="shared" ref="AJ70" si="104">AJ71</f>
        <v>1195.5360000000001</v>
      </c>
      <c r="AK70" s="118">
        <f t="shared" ref="AK70" si="105">AK71</f>
        <v>420</v>
      </c>
      <c r="AL70" s="118">
        <f t="shared" ref="AL70" si="106">AL71</f>
        <v>503.10806779661016</v>
      </c>
      <c r="AM70" s="118">
        <f t="shared" ref="AM70" si="107">AL70+AK70+AJ70+AI70</f>
        <v>2118.6440677966102</v>
      </c>
      <c r="AN70" s="118">
        <f>AN71</f>
        <v>0</v>
      </c>
      <c r="AO70" s="118">
        <f t="shared" ref="AO70:AQ70" si="108">AO71</f>
        <v>1195.5360000000001</v>
      </c>
      <c r="AP70" s="118">
        <f t="shared" si="108"/>
        <v>420</v>
      </c>
      <c r="AQ70" s="118">
        <f t="shared" si="108"/>
        <v>503.10806779661016</v>
      </c>
      <c r="AR70" s="118">
        <f t="shared" ref="AR70" si="109">AQ70+AP70+AO70+AN70</f>
        <v>2118.6440677966102</v>
      </c>
    </row>
    <row r="71" spans="1:44" s="195" customFormat="1" ht="22.5">
      <c r="A71" s="75" t="s">
        <v>196</v>
      </c>
      <c r="B71" s="202" t="s">
        <v>242</v>
      </c>
      <c r="C71" s="190">
        <f t="shared" ref="C71:C75" si="110">H71+M71+R71+W71</f>
        <v>60</v>
      </c>
      <c r="D71" s="191">
        <f>D72+D73+D74+D75</f>
        <v>0</v>
      </c>
      <c r="E71" s="200">
        <f>E72+E73+E74+E75</f>
        <v>10</v>
      </c>
      <c r="F71" s="200">
        <f>F72+F73+F74+F75</f>
        <v>10</v>
      </c>
      <c r="G71" s="190">
        <f>G72+G73+G74+G75</f>
        <v>1</v>
      </c>
      <c r="H71" s="194">
        <f t="shared" ref="H71:H75" si="111">G71+F71+E71+D71</f>
        <v>21</v>
      </c>
      <c r="I71" s="191">
        <f>I72+I73+I74+I75</f>
        <v>0</v>
      </c>
      <c r="J71" s="200">
        <f>J72+J73+J74+J75</f>
        <v>6</v>
      </c>
      <c r="K71" s="200">
        <f>K72+K73+K74+K75</f>
        <v>6</v>
      </c>
      <c r="L71" s="190">
        <f>L72+L73+L74+L75</f>
        <v>1</v>
      </c>
      <c r="M71" s="194">
        <f t="shared" ref="M71:M75" si="112">L71+K71+J71+I71</f>
        <v>13</v>
      </c>
      <c r="N71" s="191">
        <f>N72+N73+N74+N75</f>
        <v>0</v>
      </c>
      <c r="O71" s="200">
        <f>O72+O73+O74+O75</f>
        <v>6</v>
      </c>
      <c r="P71" s="200">
        <f>P72+P73+P74+P75</f>
        <v>6</v>
      </c>
      <c r="Q71" s="190">
        <f>Q72+Q73+Q74+Q75</f>
        <v>1</v>
      </c>
      <c r="R71" s="194">
        <f t="shared" ref="R71:R75" si="113">Q71+P71+O71+N71</f>
        <v>13</v>
      </c>
      <c r="S71" s="191">
        <f>S72+S73+S74+S75</f>
        <v>0</v>
      </c>
      <c r="T71" s="200">
        <f>T72+T73+T74+T75</f>
        <v>6</v>
      </c>
      <c r="U71" s="200">
        <f>U72+U73+U74+U75</f>
        <v>6</v>
      </c>
      <c r="V71" s="190">
        <f>V72+V73+V74+V75</f>
        <v>1</v>
      </c>
      <c r="W71" s="194">
        <f t="shared" ref="W71:W75" si="114">V71+U71+T71+S71</f>
        <v>13</v>
      </c>
      <c r="X71" s="190">
        <f t="shared" ref="X71:X75" si="115">AC71+AH71+AM71+AR71</f>
        <v>12711.864406779663</v>
      </c>
      <c r="Y71" s="191">
        <f>Y72+Y73+Y74+Y75</f>
        <v>0</v>
      </c>
      <c r="Z71" s="200">
        <f>Z72+Z73+Z74+Z75</f>
        <v>1992.5600000000002</v>
      </c>
      <c r="AA71" s="200">
        <f>AA72+AA73+AA74+AA75</f>
        <v>1138.4747457627118</v>
      </c>
      <c r="AB71" s="190">
        <f>AB72+AB73+AB74+AB75</f>
        <v>3224.8974576271198</v>
      </c>
      <c r="AC71" s="194">
        <f t="shared" ref="AC71:AC75" si="116">AB71+AA71+Z71+Y71</f>
        <v>6355.9322033898325</v>
      </c>
      <c r="AD71" s="191">
        <f>AD72+AD73+AD74+AD75</f>
        <v>0</v>
      </c>
      <c r="AE71" s="200">
        <f>AE72+AE73+AE74+AE75</f>
        <v>1195.5360000000001</v>
      </c>
      <c r="AF71" s="200">
        <f>AF72+AF73+AF74+AF75</f>
        <v>420</v>
      </c>
      <c r="AG71" s="190">
        <f>AG72+AG73+AG74+AG75</f>
        <v>503.10806779661016</v>
      </c>
      <c r="AH71" s="194">
        <f t="shared" ref="AH71:AH75" si="117">AG71+AF71+AE71+AD71</f>
        <v>2118.6440677966102</v>
      </c>
      <c r="AI71" s="191">
        <f>AI72+AI73+AI74+AI75</f>
        <v>0</v>
      </c>
      <c r="AJ71" s="200">
        <f>AJ72+AJ73+AJ74+AJ75</f>
        <v>1195.5360000000001</v>
      </c>
      <c r="AK71" s="200">
        <f>AK72+AK73+AK74+AK75</f>
        <v>420</v>
      </c>
      <c r="AL71" s="190">
        <f>AL72+AL73+AL74+AL75</f>
        <v>503.10806779661016</v>
      </c>
      <c r="AM71" s="194">
        <f t="shared" ref="AM71:AM75" si="118">AL71+AK71+AJ71+AI71</f>
        <v>2118.6440677966102</v>
      </c>
      <c r="AN71" s="191">
        <f>AN72+AN73+AN74+AN75</f>
        <v>0</v>
      </c>
      <c r="AO71" s="200">
        <f>AO72+AO73+AO74+AO75</f>
        <v>1195.5360000000001</v>
      </c>
      <c r="AP71" s="200">
        <f>AP72+AP73+AP74+AP75</f>
        <v>420</v>
      </c>
      <c r="AQ71" s="190">
        <f>AQ72+AQ73+AQ74+AQ75</f>
        <v>503.10806779661016</v>
      </c>
      <c r="AR71" s="194">
        <f t="shared" ref="AR71:AR75" si="119">AQ71+AP71+AO71+AN71</f>
        <v>2118.6440677966102</v>
      </c>
    </row>
    <row r="72" spans="1:44" s="61" customFormat="1" ht="23.25" outlineLevel="1">
      <c r="A72" s="188" t="s">
        <v>258</v>
      </c>
      <c r="B72" s="120" t="s">
        <v>141</v>
      </c>
      <c r="C72" s="119">
        <f t="shared" si="110"/>
        <v>28</v>
      </c>
      <c r="D72" s="121"/>
      <c r="E72" s="124">
        <f>Потребность!D70</f>
        <v>10</v>
      </c>
      <c r="F72" s="124"/>
      <c r="G72" s="119"/>
      <c r="H72" s="71">
        <f t="shared" si="111"/>
        <v>10</v>
      </c>
      <c r="I72" s="121"/>
      <c r="J72" s="124">
        <f>Потребность!H70</f>
        <v>6</v>
      </c>
      <c r="K72" s="124"/>
      <c r="L72" s="119"/>
      <c r="M72" s="71">
        <f t="shared" si="112"/>
        <v>6</v>
      </c>
      <c r="N72" s="121"/>
      <c r="O72" s="124">
        <f>Потребность!L70</f>
        <v>6</v>
      </c>
      <c r="P72" s="124"/>
      <c r="Q72" s="119"/>
      <c r="R72" s="71">
        <f t="shared" si="113"/>
        <v>6</v>
      </c>
      <c r="S72" s="121"/>
      <c r="T72" s="124">
        <f>Потребность!P70</f>
        <v>6</v>
      </c>
      <c r="U72" s="124"/>
      <c r="V72" s="119"/>
      <c r="W72" s="71">
        <f t="shared" si="114"/>
        <v>6</v>
      </c>
      <c r="X72" s="119">
        <f t="shared" si="115"/>
        <v>5579.1680000000006</v>
      </c>
      <c r="Y72" s="121"/>
      <c r="Z72" s="124">
        <f>Потребность!F70</f>
        <v>1992.5600000000002</v>
      </c>
      <c r="AA72" s="124"/>
      <c r="AB72" s="119"/>
      <c r="AC72" s="71">
        <f t="shared" si="116"/>
        <v>1992.5600000000002</v>
      </c>
      <c r="AD72" s="121"/>
      <c r="AE72" s="124">
        <f>Потребность!J70</f>
        <v>1195.5360000000001</v>
      </c>
      <c r="AF72" s="124"/>
      <c r="AG72" s="119"/>
      <c r="AH72" s="71">
        <f t="shared" si="117"/>
        <v>1195.5360000000001</v>
      </c>
      <c r="AI72" s="121"/>
      <c r="AJ72" s="124">
        <f>Потребность!N70</f>
        <v>1195.5360000000001</v>
      </c>
      <c r="AK72" s="124"/>
      <c r="AL72" s="119"/>
      <c r="AM72" s="71">
        <f t="shared" si="118"/>
        <v>1195.5360000000001</v>
      </c>
      <c r="AN72" s="121"/>
      <c r="AO72" s="124">
        <f>Потребность!R70</f>
        <v>1195.5360000000001</v>
      </c>
      <c r="AP72" s="124"/>
      <c r="AQ72" s="119"/>
      <c r="AR72" s="71">
        <f t="shared" si="119"/>
        <v>1195.5360000000001</v>
      </c>
    </row>
    <row r="73" spans="1:44" s="61" customFormat="1" ht="23.25" outlineLevel="1">
      <c r="A73" s="188" t="s">
        <v>259</v>
      </c>
      <c r="B73" s="120" t="s">
        <v>138</v>
      </c>
      <c r="C73" s="119">
        <f t="shared" si="110"/>
        <v>4</v>
      </c>
      <c r="D73" s="121"/>
      <c r="E73" s="123"/>
      <c r="F73" s="123"/>
      <c r="G73" s="122">
        <f>Потребность!D71</f>
        <v>1</v>
      </c>
      <c r="H73" s="71">
        <f t="shared" si="111"/>
        <v>1</v>
      </c>
      <c r="I73" s="121"/>
      <c r="J73" s="123"/>
      <c r="K73" s="123"/>
      <c r="L73" s="122">
        <f>Потребность!H71</f>
        <v>1</v>
      </c>
      <c r="M73" s="71">
        <f t="shared" si="112"/>
        <v>1</v>
      </c>
      <c r="N73" s="121"/>
      <c r="O73" s="123"/>
      <c r="P73" s="123"/>
      <c r="Q73" s="122">
        <f>Потребность!L71</f>
        <v>1</v>
      </c>
      <c r="R73" s="71">
        <f t="shared" si="113"/>
        <v>1</v>
      </c>
      <c r="S73" s="121"/>
      <c r="T73" s="123"/>
      <c r="U73" s="123"/>
      <c r="V73" s="122">
        <f>Потребность!P71</f>
        <v>1</v>
      </c>
      <c r="W73" s="71">
        <f t="shared" si="114"/>
        <v>1</v>
      </c>
      <c r="X73" s="119">
        <f t="shared" si="115"/>
        <v>4734.2216610169498</v>
      </c>
      <c r="Y73" s="121"/>
      <c r="Z73" s="123"/>
      <c r="AA73" s="123"/>
      <c r="AB73" s="122">
        <f>Потребность!F71</f>
        <v>3224.8974576271198</v>
      </c>
      <c r="AC73" s="71">
        <f t="shared" si="116"/>
        <v>3224.8974576271198</v>
      </c>
      <c r="AD73" s="121"/>
      <c r="AE73" s="123"/>
      <c r="AF73" s="123"/>
      <c r="AG73" s="122">
        <f>Потребность!J71</f>
        <v>503.10806779661016</v>
      </c>
      <c r="AH73" s="71">
        <f t="shared" si="117"/>
        <v>503.10806779661016</v>
      </c>
      <c r="AI73" s="121"/>
      <c r="AJ73" s="123"/>
      <c r="AK73" s="123"/>
      <c r="AL73" s="122">
        <f>Потребность!N71</f>
        <v>503.10806779661016</v>
      </c>
      <c r="AM73" s="71">
        <f t="shared" si="118"/>
        <v>503.10806779661016</v>
      </c>
      <c r="AN73" s="121"/>
      <c r="AO73" s="123"/>
      <c r="AP73" s="123"/>
      <c r="AQ73" s="122">
        <f>Потребность!R71</f>
        <v>503.10806779661016</v>
      </c>
      <c r="AR73" s="71">
        <f t="shared" si="119"/>
        <v>503.10806779661016</v>
      </c>
    </row>
    <row r="74" spans="1:44" s="61" customFormat="1" ht="23.25" outlineLevel="1">
      <c r="A74" s="188" t="s">
        <v>260</v>
      </c>
      <c r="B74" s="120" t="s">
        <v>139</v>
      </c>
      <c r="C74" s="119">
        <f t="shared" si="110"/>
        <v>27</v>
      </c>
      <c r="D74" s="121"/>
      <c r="E74" s="123"/>
      <c r="F74" s="123">
        <f>Потребность!D72</f>
        <v>9</v>
      </c>
      <c r="G74" s="122"/>
      <c r="H74" s="71">
        <f t="shared" si="111"/>
        <v>9</v>
      </c>
      <c r="I74" s="121"/>
      <c r="J74" s="123"/>
      <c r="K74" s="123">
        <f>Потребность!H72</f>
        <v>6</v>
      </c>
      <c r="L74" s="122"/>
      <c r="M74" s="71">
        <f t="shared" si="112"/>
        <v>6</v>
      </c>
      <c r="N74" s="121"/>
      <c r="O74" s="123"/>
      <c r="P74" s="123">
        <f>Потребность!L72</f>
        <v>6</v>
      </c>
      <c r="Q74" s="122"/>
      <c r="R74" s="71">
        <f t="shared" si="113"/>
        <v>6</v>
      </c>
      <c r="S74" s="121"/>
      <c r="T74" s="123"/>
      <c r="U74" s="123">
        <f>Потребность!P72</f>
        <v>6</v>
      </c>
      <c r="V74" s="122"/>
      <c r="W74" s="71">
        <f t="shared" si="114"/>
        <v>6</v>
      </c>
      <c r="X74" s="119">
        <f t="shared" si="115"/>
        <v>1890.0001694915254</v>
      </c>
      <c r="Y74" s="121"/>
      <c r="Z74" s="123"/>
      <c r="AA74" s="123">
        <f>Потребность!F72</f>
        <v>630.0001694915253</v>
      </c>
      <c r="AB74" s="122"/>
      <c r="AC74" s="71">
        <f t="shared" si="116"/>
        <v>630.0001694915253</v>
      </c>
      <c r="AD74" s="121"/>
      <c r="AE74" s="123"/>
      <c r="AF74" s="123">
        <f>Потребность!J72</f>
        <v>420</v>
      </c>
      <c r="AG74" s="122"/>
      <c r="AH74" s="71">
        <f t="shared" si="117"/>
        <v>420</v>
      </c>
      <c r="AI74" s="121"/>
      <c r="AJ74" s="123"/>
      <c r="AK74" s="123">
        <f>Потребность!N72</f>
        <v>420</v>
      </c>
      <c r="AL74" s="122"/>
      <c r="AM74" s="71">
        <f t="shared" si="118"/>
        <v>420</v>
      </c>
      <c r="AN74" s="121"/>
      <c r="AO74" s="123"/>
      <c r="AP74" s="123">
        <f>Потребность!R72</f>
        <v>420</v>
      </c>
      <c r="AQ74" s="122"/>
      <c r="AR74" s="71">
        <f t="shared" si="119"/>
        <v>420</v>
      </c>
    </row>
    <row r="75" spans="1:44" s="61" customFormat="1" ht="24" outlineLevel="1" thickBot="1">
      <c r="A75" s="188" t="s">
        <v>261</v>
      </c>
      <c r="B75" s="120" t="s">
        <v>140</v>
      </c>
      <c r="C75" s="119">
        <f t="shared" si="110"/>
        <v>1</v>
      </c>
      <c r="D75" s="121"/>
      <c r="E75" s="123"/>
      <c r="F75" s="123">
        <f>Потребность!D73</f>
        <v>1</v>
      </c>
      <c r="G75" s="122"/>
      <c r="H75" s="71">
        <f t="shared" si="111"/>
        <v>1</v>
      </c>
      <c r="I75" s="121"/>
      <c r="J75" s="123"/>
      <c r="K75" s="123"/>
      <c r="L75" s="122"/>
      <c r="M75" s="71">
        <f t="shared" si="112"/>
        <v>0</v>
      </c>
      <c r="N75" s="121"/>
      <c r="O75" s="123"/>
      <c r="P75" s="123"/>
      <c r="Q75" s="122"/>
      <c r="R75" s="71">
        <f t="shared" si="113"/>
        <v>0</v>
      </c>
      <c r="S75" s="121"/>
      <c r="T75" s="123"/>
      <c r="U75" s="123"/>
      <c r="V75" s="122"/>
      <c r="W75" s="71">
        <f t="shared" si="114"/>
        <v>0</v>
      </c>
      <c r="X75" s="119">
        <f t="shared" si="115"/>
        <v>508.47457627118649</v>
      </c>
      <c r="Y75" s="121"/>
      <c r="Z75" s="123"/>
      <c r="AA75" s="123">
        <f>Потребность!F73</f>
        <v>508.47457627118649</v>
      </c>
      <c r="AB75" s="122"/>
      <c r="AC75" s="71">
        <f t="shared" si="116"/>
        <v>508.47457627118649</v>
      </c>
      <c r="AD75" s="121"/>
      <c r="AE75" s="123"/>
      <c r="AF75" s="123"/>
      <c r="AG75" s="122"/>
      <c r="AH75" s="71">
        <f t="shared" si="117"/>
        <v>0</v>
      </c>
      <c r="AI75" s="121"/>
      <c r="AJ75" s="123"/>
      <c r="AK75" s="123"/>
      <c r="AL75" s="122"/>
      <c r="AM75" s="71">
        <f t="shared" si="118"/>
        <v>0</v>
      </c>
      <c r="AN75" s="121"/>
      <c r="AO75" s="123"/>
      <c r="AP75" s="123"/>
      <c r="AQ75" s="122"/>
      <c r="AR75" s="71">
        <f t="shared" si="119"/>
        <v>0</v>
      </c>
    </row>
    <row r="76" spans="1:44" s="42" customFormat="1" ht="24" thickBot="1">
      <c r="A76" s="268" t="s">
        <v>3</v>
      </c>
      <c r="B76" s="269"/>
      <c r="C76" s="117"/>
      <c r="D76" s="118"/>
      <c r="E76" s="118"/>
      <c r="F76" s="118"/>
      <c r="G76" s="118"/>
      <c r="H76" s="118"/>
      <c r="I76" s="118"/>
      <c r="J76" s="118"/>
      <c r="K76" s="118"/>
      <c r="L76" s="118"/>
      <c r="M76" s="118"/>
      <c r="N76" s="118"/>
      <c r="O76" s="118"/>
      <c r="P76" s="118"/>
      <c r="Q76" s="118"/>
      <c r="R76" s="118"/>
      <c r="S76" s="118"/>
      <c r="T76" s="118"/>
      <c r="U76" s="118"/>
      <c r="V76" s="118"/>
      <c r="W76" s="118"/>
      <c r="X76" s="117">
        <f t="shared" ref="X76" si="120">AC76+AH76+AM76+AR76</f>
        <v>120185.27968631085</v>
      </c>
      <c r="Y76" s="118">
        <f>Y17+Y70+Y30</f>
        <v>2482.1326655936632</v>
      </c>
      <c r="Z76" s="118">
        <f>Z17+Z70+Z30</f>
        <v>3772.7493487237498</v>
      </c>
      <c r="AA76" s="118">
        <f>AA17+AA70+AA30</f>
        <v>16680.162903322034</v>
      </c>
      <c r="AB76" s="118">
        <f>AB17+AB70+AB30</f>
        <v>19944.849791593217</v>
      </c>
      <c r="AC76" s="118">
        <f t="shared" ref="AC76" si="121">AB76+AA76+Z76+Y76</f>
        <v>42879.894709232663</v>
      </c>
      <c r="AD76" s="118">
        <f>AD17+AD70+AD30</f>
        <v>0</v>
      </c>
      <c r="AE76" s="118">
        <f>AE17+AE70+AE30</f>
        <v>1195.5360000000001</v>
      </c>
      <c r="AF76" s="118">
        <f>AF17+AF70+AF30</f>
        <v>15040.11733210793</v>
      </c>
      <c r="AG76" s="118">
        <f>AG17+AG70+AG30</f>
        <v>19687.782492427883</v>
      </c>
      <c r="AH76" s="118">
        <f t="shared" ref="AH76" si="122">AG76+AF76+AE76+AD76</f>
        <v>35923.435824535809</v>
      </c>
      <c r="AI76" s="118">
        <f>AI17+AI70+AI30</f>
        <v>0</v>
      </c>
      <c r="AJ76" s="118">
        <f>AJ17+AJ70+AJ30</f>
        <v>1195.5360000000001</v>
      </c>
      <c r="AK76" s="118">
        <f>AK17+AK70+AK30</f>
        <v>420</v>
      </c>
      <c r="AL76" s="118">
        <f>AL17+AL70+AL30</f>
        <v>24766.413152542373</v>
      </c>
      <c r="AM76" s="118">
        <f t="shared" ref="AM76" si="123">AL76+AK76+AJ76+AI76</f>
        <v>26381.949152542373</v>
      </c>
      <c r="AN76" s="118">
        <f>AN17+AN70+AN30</f>
        <v>0</v>
      </c>
      <c r="AO76" s="118">
        <f>AO17+AO70+AO30</f>
        <v>1195.5360000000001</v>
      </c>
      <c r="AP76" s="118">
        <f>AP17+AP70+AP30</f>
        <v>13301.355932203391</v>
      </c>
      <c r="AQ76" s="118">
        <f>AQ17+AQ70+AQ30</f>
        <v>503.10806779661016</v>
      </c>
      <c r="AR76" s="118">
        <f t="shared" ref="AR76" si="124">AQ76+AP76+AO76+AN76</f>
        <v>15000</v>
      </c>
    </row>
    <row r="78" spans="1:44">
      <c r="X78" s="80"/>
      <c r="Y78" s="80"/>
      <c r="Z78" s="80"/>
      <c r="AA78" s="80"/>
      <c r="AB78" s="80"/>
      <c r="AC78" s="80"/>
      <c r="AD78" s="80"/>
      <c r="AE78" s="80"/>
      <c r="AF78" s="80"/>
      <c r="AG78" s="80"/>
      <c r="AH78" s="80"/>
      <c r="AI78" s="80"/>
      <c r="AJ78" s="80"/>
      <c r="AK78" s="80"/>
      <c r="AL78" s="80"/>
      <c r="AM78" s="80"/>
      <c r="AN78" s="80"/>
      <c r="AO78" s="80"/>
      <c r="AP78" s="80"/>
      <c r="AQ78" s="80"/>
      <c r="AR78" s="80"/>
    </row>
    <row r="82" spans="1:37" s="42" customFormat="1" ht="27.75">
      <c r="A82" s="43"/>
      <c r="B82" s="43"/>
      <c r="C82" s="43"/>
      <c r="D82" s="43"/>
      <c r="E82" s="43"/>
      <c r="F82" s="43"/>
      <c r="G82" s="43"/>
      <c r="H82" s="43"/>
      <c r="I82" s="43"/>
      <c r="J82" s="43"/>
      <c r="K82" s="43"/>
      <c r="L82" s="43"/>
      <c r="M82" s="43"/>
      <c r="N82" s="43"/>
      <c r="O82" s="43"/>
      <c r="P82" s="43"/>
      <c r="Q82" s="43"/>
      <c r="R82" s="43"/>
      <c r="S82" s="43"/>
      <c r="T82" s="43"/>
      <c r="U82" s="43"/>
      <c r="V82" s="43"/>
      <c r="W82" s="43"/>
      <c r="X82" s="43"/>
      <c r="Y82" s="43"/>
      <c r="Z82" s="43"/>
      <c r="AA82" s="43"/>
      <c r="AB82" s="43"/>
      <c r="AC82" s="43"/>
    </row>
    <row r="83" spans="1:37" s="42" customFormat="1" ht="27.75">
      <c r="A83" s="43"/>
      <c r="B83" s="43"/>
      <c r="C83" s="43"/>
      <c r="D83" s="43"/>
      <c r="E83" s="43"/>
      <c r="F83" s="43"/>
      <c r="G83" s="43"/>
      <c r="H83" s="43"/>
      <c r="I83" s="43"/>
      <c r="J83" s="43"/>
      <c r="K83" s="43"/>
      <c r="L83" s="43"/>
      <c r="M83" s="43"/>
      <c r="N83" s="43"/>
      <c r="O83" s="43"/>
      <c r="P83" s="43"/>
      <c r="Q83" s="43"/>
      <c r="R83" s="43"/>
      <c r="S83" s="43"/>
      <c r="T83" s="43"/>
      <c r="U83" s="43"/>
      <c r="V83" s="43"/>
      <c r="W83" s="43"/>
      <c r="X83" s="43"/>
      <c r="Y83" s="43"/>
      <c r="Z83" s="43"/>
      <c r="AA83" s="46"/>
      <c r="AB83" s="43"/>
      <c r="AC83" s="43"/>
    </row>
    <row r="84" spans="1:37" s="42" customFormat="1" ht="27.75">
      <c r="A84" s="43"/>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c r="AB84" s="43"/>
      <c r="AC84" s="43"/>
    </row>
    <row r="85" spans="1:37" s="42" customFormat="1" ht="27.75">
      <c r="A85" s="43"/>
      <c r="B85" s="43"/>
      <c r="C85" s="43"/>
      <c r="D85" s="43"/>
      <c r="E85" s="43"/>
      <c r="F85" s="43"/>
      <c r="G85" s="43"/>
      <c r="H85" s="43"/>
      <c r="I85" s="43"/>
      <c r="J85" s="43"/>
      <c r="K85" s="43"/>
      <c r="L85" s="43"/>
      <c r="M85" s="43"/>
      <c r="N85" s="43"/>
      <c r="O85" s="43"/>
      <c r="P85" s="43"/>
      <c r="Q85" s="43"/>
      <c r="R85" s="43"/>
      <c r="S85" s="43"/>
      <c r="T85" s="43"/>
      <c r="U85" s="43"/>
      <c r="V85" s="43"/>
      <c r="W85" s="43"/>
      <c r="X85" s="43"/>
      <c r="Y85" s="43"/>
      <c r="Z85" s="43"/>
      <c r="AA85" s="43"/>
      <c r="AB85" s="43"/>
      <c r="AC85" s="43"/>
    </row>
    <row r="86" spans="1:37" s="42" customFormat="1" ht="27.75">
      <c r="A86" s="43"/>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43"/>
      <c r="AB86" s="43"/>
      <c r="AC86" s="43"/>
    </row>
    <row r="87" spans="1:37" s="42" customFormat="1" ht="27.75">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267" t="s">
        <v>59</v>
      </c>
      <c r="AE87" s="267"/>
      <c r="AF87" s="267"/>
      <c r="AG87" s="267"/>
      <c r="AH87" s="267" t="s">
        <v>50</v>
      </c>
      <c r="AI87" s="267"/>
      <c r="AJ87" s="267"/>
      <c r="AK87" s="267"/>
    </row>
    <row r="88" spans="1:37" s="42" customFormat="1" ht="27.75">
      <c r="A88" s="43"/>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46"/>
      <c r="AB88" s="43"/>
      <c r="AC88" s="43"/>
      <c r="AD88" s="267" t="s">
        <v>51</v>
      </c>
      <c r="AE88" s="267"/>
      <c r="AF88" s="267"/>
      <c r="AG88" s="267"/>
      <c r="AH88" s="267" t="s">
        <v>53</v>
      </c>
      <c r="AI88" s="267"/>
      <c r="AJ88" s="267"/>
      <c r="AK88" s="267"/>
    </row>
    <row r="89" spans="1:37" s="42" customFormat="1" ht="23.25">
      <c r="AD89" s="267" t="s">
        <v>54</v>
      </c>
      <c r="AE89" s="267"/>
      <c r="AF89" s="267"/>
      <c r="AG89" s="267"/>
    </row>
  </sheetData>
  <mergeCells count="27">
    <mergeCell ref="A10:AM10"/>
    <mergeCell ref="AM2:AR2"/>
    <mergeCell ref="AM3:AR3"/>
    <mergeCell ref="AO4:AR4"/>
    <mergeCell ref="AO5:AR5"/>
    <mergeCell ref="A9:AM9"/>
    <mergeCell ref="A76:B76"/>
    <mergeCell ref="A11:AM11"/>
    <mergeCell ref="A13:A15"/>
    <mergeCell ref="B13:B15"/>
    <mergeCell ref="C13:R13"/>
    <mergeCell ref="X13:AR13"/>
    <mergeCell ref="C14:C15"/>
    <mergeCell ref="D14:H14"/>
    <mergeCell ref="I14:M14"/>
    <mergeCell ref="N14:R14"/>
    <mergeCell ref="S14:W14"/>
    <mergeCell ref="X14:X15"/>
    <mergeCell ref="Y14:AC14"/>
    <mergeCell ref="AD14:AH14"/>
    <mergeCell ref="AI14:AM14"/>
    <mergeCell ref="AN14:AR14"/>
    <mergeCell ref="AD87:AG87"/>
    <mergeCell ref="AH87:AK87"/>
    <mergeCell ref="AD88:AG88"/>
    <mergeCell ref="AH88:AK88"/>
    <mergeCell ref="AD89:AG89"/>
  </mergeCells>
  <dataValidations count="1">
    <dataValidation type="textLength" operator="lessThanOrEqual" allowBlank="1" showInputMessage="1" showErrorMessage="1" errorTitle="Ошибка" error="Допускается ввод не более 900 символов!" sqref="HY30 RU30 ABQ30 ALM30 AVI30 BFE30 BPA30 BYW30 CIS30 CSO30 DCK30 DMG30 DWC30 EFY30 EPU30 EZQ30 FJM30 FTI30 GDE30 GNA30 GWW30 HGS30 HQO30 IAK30 IKG30 IUC30 JDY30 JNU30 JXQ30 KHM30 KRI30 LBE30 LLA30 LUW30 MES30 MOO30 MYK30 NIG30 NSC30 OBY30 OLU30 OVQ30 PFM30 PPI30 PZE30 QJA30 QSW30 RCS30 RMO30 RWK30 SGG30 SQC30 SZY30 TJU30 TTQ30 UDM30 UNI30 UXE30 VHA30 VQW30 WAS30 WKO30 WUK30 HY65555 RU65555 ABQ65555 ALM65555 AVI65555 BFE65555 BPA65555 BYW65555 CIS65555 CSO65555 DCK65555 DMG65555 DWC65555 EFY65555 EPU65555 EZQ65555 FJM65555 FTI65555 GDE65555 GNA65555 GWW65555 HGS65555 HQO65555 IAK65555 IKG65555 IUC65555 JDY65555 JNU65555 JXQ65555 KHM65555 KRI65555 LBE65555 LLA65555 LUW65555 MES65555 MOO65555 MYK65555 NIG65555 NSC65555 OBY65555 OLU65555 OVQ65555 PFM65555 PPI65555 PZE65555 QJA65555 QSW65555 RCS65555 RMO65555 RWK65555 SGG65555 SQC65555 SZY65555 TJU65555 TTQ65555 UDM65555 UNI65555 UXE65555 VHA65555 VQW65555 WAS65555 WKO65555 WUK65555 HY131091 RU131091 ABQ131091 ALM131091 AVI131091 BFE131091 BPA131091 BYW131091 CIS131091 CSO131091 DCK131091 DMG131091 DWC131091 EFY131091 EPU131091 EZQ131091 FJM131091 FTI131091 GDE131091 GNA131091 GWW131091 HGS131091 HQO131091 IAK131091 IKG131091 IUC131091 JDY131091 JNU131091 JXQ131091 KHM131091 KRI131091 LBE131091 LLA131091 LUW131091 MES131091 MOO131091 MYK131091 NIG131091 NSC131091 OBY131091 OLU131091 OVQ131091 PFM131091 PPI131091 PZE131091 QJA131091 QSW131091 RCS131091 RMO131091 RWK131091 SGG131091 SQC131091 SZY131091 TJU131091 TTQ131091 UDM131091 UNI131091 UXE131091 VHA131091 VQW131091 WAS131091 WKO131091 WUK131091 HY196627 RU196627 ABQ196627 ALM196627 AVI196627 BFE196627 BPA196627 BYW196627 CIS196627 CSO196627 DCK196627 DMG196627 DWC196627 EFY196627 EPU196627 EZQ196627 FJM196627 FTI196627 GDE196627 GNA196627 GWW196627 HGS196627 HQO196627 IAK196627 IKG196627 IUC196627 JDY196627 JNU196627 JXQ196627 KHM196627 KRI196627 LBE196627 LLA196627 LUW196627 MES196627 MOO196627 MYK196627 NIG196627 NSC196627 OBY196627 OLU196627 OVQ196627 PFM196627 PPI196627 PZE196627 QJA196627 QSW196627 RCS196627 RMO196627 RWK196627 SGG196627 SQC196627 SZY196627 TJU196627 TTQ196627 UDM196627 UNI196627 UXE196627 VHA196627 VQW196627 WAS196627 WKO196627 WUK196627 HY262163 RU262163 ABQ262163 ALM262163 AVI262163 BFE262163 BPA262163 BYW262163 CIS262163 CSO262163 DCK262163 DMG262163 DWC262163 EFY262163 EPU262163 EZQ262163 FJM262163 FTI262163 GDE262163 GNA262163 GWW262163 HGS262163 HQO262163 IAK262163 IKG262163 IUC262163 JDY262163 JNU262163 JXQ262163 KHM262163 KRI262163 LBE262163 LLA262163 LUW262163 MES262163 MOO262163 MYK262163 NIG262163 NSC262163 OBY262163 OLU262163 OVQ262163 PFM262163 PPI262163 PZE262163 QJA262163 QSW262163 RCS262163 RMO262163 RWK262163 SGG262163 SQC262163 SZY262163 TJU262163 TTQ262163 UDM262163 UNI262163 UXE262163 VHA262163 VQW262163 WAS262163 WKO262163 WUK262163 HY327699 RU327699 ABQ327699 ALM327699 AVI327699 BFE327699 BPA327699 BYW327699 CIS327699 CSO327699 DCK327699 DMG327699 DWC327699 EFY327699 EPU327699 EZQ327699 FJM327699 FTI327699 GDE327699 GNA327699 GWW327699 HGS327699 HQO327699 IAK327699 IKG327699 IUC327699 JDY327699 JNU327699 JXQ327699 KHM327699 KRI327699 LBE327699 LLA327699 LUW327699 MES327699 MOO327699 MYK327699 NIG327699 NSC327699 OBY327699 OLU327699 OVQ327699 PFM327699 PPI327699 PZE327699 QJA327699 QSW327699 RCS327699 RMO327699 RWK327699 SGG327699 SQC327699 SZY327699 TJU327699 TTQ327699 UDM327699 UNI327699 UXE327699 VHA327699 VQW327699 WAS327699 WKO327699 WUK327699 HY393235 RU393235 ABQ393235 ALM393235 AVI393235 BFE393235 BPA393235 BYW393235 CIS393235 CSO393235 DCK393235 DMG393235 DWC393235 EFY393235 EPU393235 EZQ393235 FJM393235 FTI393235 GDE393235 GNA393235 GWW393235 HGS393235 HQO393235 IAK393235 IKG393235 IUC393235 JDY393235 JNU393235 JXQ393235 KHM393235 KRI393235 LBE393235 LLA393235 LUW393235 MES393235 MOO393235 MYK393235 NIG393235 NSC393235 OBY393235 OLU393235 OVQ393235 PFM393235 PPI393235 PZE393235 QJA393235 QSW393235 RCS393235 RMO393235 RWK393235 SGG393235 SQC393235 SZY393235 TJU393235 TTQ393235 UDM393235 UNI393235 UXE393235 VHA393235 VQW393235 WAS393235 WKO393235 WUK393235 HY458771 RU458771 ABQ458771 ALM458771 AVI458771 BFE458771 BPA458771 BYW458771 CIS458771 CSO458771 DCK458771 DMG458771 DWC458771 EFY458771 EPU458771 EZQ458771 FJM458771 FTI458771 GDE458771 GNA458771 GWW458771 HGS458771 HQO458771 IAK458771 IKG458771 IUC458771 JDY458771 JNU458771 JXQ458771 KHM458771 KRI458771 LBE458771 LLA458771 LUW458771 MES458771 MOO458771 MYK458771 NIG458771 NSC458771 OBY458771 OLU458771 OVQ458771 PFM458771 PPI458771 PZE458771 QJA458771 QSW458771 RCS458771 RMO458771 RWK458771 SGG458771 SQC458771 SZY458771 TJU458771 TTQ458771 UDM458771 UNI458771 UXE458771 VHA458771 VQW458771 WAS458771 WKO458771 WUK458771 HY524307 RU524307 ABQ524307 ALM524307 AVI524307 BFE524307 BPA524307 BYW524307 CIS524307 CSO524307 DCK524307 DMG524307 DWC524307 EFY524307 EPU524307 EZQ524307 FJM524307 FTI524307 GDE524307 GNA524307 GWW524307 HGS524307 HQO524307 IAK524307 IKG524307 IUC524307 JDY524307 JNU524307 JXQ524307 KHM524307 KRI524307 LBE524307 LLA524307 LUW524307 MES524307 MOO524307 MYK524307 NIG524307 NSC524307 OBY524307 OLU524307 OVQ524307 PFM524307 PPI524307 PZE524307 QJA524307 QSW524307 RCS524307 RMO524307 RWK524307 SGG524307 SQC524307 SZY524307 TJU524307 TTQ524307 UDM524307 UNI524307 UXE524307 VHA524307 VQW524307 WAS524307 WKO524307 WUK524307 HY589843 RU589843 ABQ589843 ALM589843 AVI589843 BFE589843 BPA589843 BYW589843 CIS589843 CSO589843 DCK589843 DMG589843 DWC589843 EFY589843 EPU589843 EZQ589843 FJM589843 FTI589843 GDE589843 GNA589843 GWW589843 HGS589843 HQO589843 IAK589843 IKG589843 IUC589843 JDY589843 JNU589843 JXQ589843 KHM589843 KRI589843 LBE589843 LLA589843 LUW589843 MES589843 MOO589843 MYK589843 NIG589843 NSC589843 OBY589843 OLU589843 OVQ589843 PFM589843 PPI589843 PZE589843 QJA589843 QSW589843 RCS589843 RMO589843 RWK589843 SGG589843 SQC589843 SZY589843 TJU589843 TTQ589843 UDM589843 UNI589843 UXE589843 VHA589843 VQW589843 WAS589843 WKO589843 WUK589843 HY655379 RU655379 ABQ655379 ALM655379 AVI655379 BFE655379 BPA655379 BYW655379 CIS655379 CSO655379 DCK655379 DMG655379 DWC655379 EFY655379 EPU655379 EZQ655379 FJM655379 FTI655379 GDE655379 GNA655379 GWW655379 HGS655379 HQO655379 IAK655379 IKG655379 IUC655379 JDY655379 JNU655379 JXQ655379 KHM655379 KRI655379 LBE655379 LLA655379 LUW655379 MES655379 MOO655379 MYK655379 NIG655379 NSC655379 OBY655379 OLU655379 OVQ655379 PFM655379 PPI655379 PZE655379 QJA655379 QSW655379 RCS655379 RMO655379 RWK655379 SGG655379 SQC655379 SZY655379 TJU655379 TTQ655379 UDM655379 UNI655379 UXE655379 VHA655379 VQW655379 WAS655379 WKO655379 WUK655379 HY720915 RU720915 ABQ720915 ALM720915 AVI720915 BFE720915 BPA720915 BYW720915 CIS720915 CSO720915 DCK720915 DMG720915 DWC720915 EFY720915 EPU720915 EZQ720915 FJM720915 FTI720915 GDE720915 GNA720915 GWW720915 HGS720915 HQO720915 IAK720915 IKG720915 IUC720915 JDY720915 JNU720915 JXQ720915 KHM720915 KRI720915 LBE720915 LLA720915 LUW720915 MES720915 MOO720915 MYK720915 NIG720915 NSC720915 OBY720915 OLU720915 OVQ720915 PFM720915 PPI720915 PZE720915 QJA720915 QSW720915 RCS720915 RMO720915 RWK720915 SGG720915 SQC720915 SZY720915 TJU720915 TTQ720915 UDM720915 UNI720915 UXE720915 VHA720915 VQW720915 WAS720915 WKO720915 WUK720915 HY786451 RU786451 ABQ786451 ALM786451 AVI786451 BFE786451 BPA786451 BYW786451 CIS786451 CSO786451 DCK786451 DMG786451 DWC786451 EFY786451 EPU786451 EZQ786451 FJM786451 FTI786451 GDE786451 GNA786451 GWW786451 HGS786451 HQO786451 IAK786451 IKG786451 IUC786451 JDY786451 JNU786451 JXQ786451 KHM786451 KRI786451 LBE786451 LLA786451 LUW786451 MES786451 MOO786451 MYK786451 NIG786451 NSC786451 OBY786451 OLU786451 OVQ786451 PFM786451 PPI786451 PZE786451 QJA786451 QSW786451 RCS786451 RMO786451 RWK786451 SGG786451 SQC786451 SZY786451 TJU786451 TTQ786451 UDM786451 UNI786451 UXE786451 VHA786451 VQW786451 WAS786451 WKO786451 WUK786451 HY851987 RU851987 ABQ851987 ALM851987 AVI851987 BFE851987 BPA851987 BYW851987 CIS851987 CSO851987 DCK851987 DMG851987 DWC851987 EFY851987 EPU851987 EZQ851987 FJM851987 FTI851987 GDE851987 GNA851987 GWW851987 HGS851987 HQO851987 IAK851987 IKG851987 IUC851987 JDY851987 JNU851987 JXQ851987 KHM851987 KRI851987 LBE851987 LLA851987 LUW851987 MES851987 MOO851987 MYK851987 NIG851987 NSC851987 OBY851987 OLU851987 OVQ851987 PFM851987 PPI851987 PZE851987 QJA851987 QSW851987 RCS851987 RMO851987 RWK851987 SGG851987 SQC851987 SZY851987 TJU851987 TTQ851987 UDM851987 UNI851987 UXE851987 VHA851987 VQW851987 WAS851987 WKO851987 WUK851987 HY917523 RU917523 ABQ917523 ALM917523 AVI917523 BFE917523 BPA917523 BYW917523 CIS917523 CSO917523 DCK917523 DMG917523 DWC917523 EFY917523 EPU917523 EZQ917523 FJM917523 FTI917523 GDE917523 GNA917523 GWW917523 HGS917523 HQO917523 IAK917523 IKG917523 IUC917523 JDY917523 JNU917523 JXQ917523 KHM917523 KRI917523 LBE917523 LLA917523 LUW917523 MES917523 MOO917523 MYK917523 NIG917523 NSC917523 OBY917523 OLU917523 OVQ917523 PFM917523 PPI917523 PZE917523 QJA917523 QSW917523 RCS917523 RMO917523 RWK917523 SGG917523 SQC917523 SZY917523 TJU917523 TTQ917523 UDM917523 UNI917523 UXE917523 VHA917523 VQW917523 WAS917523 WKO917523 WUK917523 HY983059 RU983059 ABQ983059 ALM983059 AVI983059 BFE983059 BPA983059 BYW983059 CIS983059 CSO983059 DCK983059 DMG983059 DWC983059 EFY983059 EPU983059 EZQ983059 FJM983059 FTI983059 GDE983059 GNA983059 GWW983059 HGS983059 HQO983059 IAK983059 IKG983059 IUC983059 JDY983059 JNU983059 JXQ983059 KHM983059 KRI983059 LBE983059 LLA983059 LUW983059 MES983059 MOO983059 MYK983059 NIG983059 NSC983059 OBY983059 OLU983059 OVQ983059 PFM983059 PPI983059 PZE983059 QJA983059 QSW983059 RCS983059 RMO983059 RWK983059 SGG983059 SQC983059 SZY983059 TJU983059 TTQ983059 UDM983059 UNI983059 UXE983059 VHA983059 VQW983059 WAS983059 WKO983059 WUK983059 B65556:W65571 HY65572:HY65579 RU65572:RU65579 ABQ65572:ABQ65579 ALM65572:ALM65579 AVI65572:AVI65579 BFE65572:BFE65579 BPA65572:BPA65579 BYW65572:BYW65579 CIS65572:CIS65579 CSO65572:CSO65579 DCK65572:DCK65579 DMG65572:DMG65579 DWC65572:DWC65579 EFY65572:EFY65579 EPU65572:EPU65579 EZQ65572:EZQ65579 FJM65572:FJM65579 FTI65572:FTI65579 GDE65572:GDE65579 GNA65572:GNA65579 GWW65572:GWW65579 HGS65572:HGS65579 HQO65572:HQO65579 IAK65572:IAK65579 IKG65572:IKG65579 IUC65572:IUC65579 JDY65572:JDY65579 JNU65572:JNU65579 JXQ65572:JXQ65579 KHM65572:KHM65579 KRI65572:KRI65579 LBE65572:LBE65579 LLA65572:LLA65579 LUW65572:LUW65579 MES65572:MES65579 MOO65572:MOO65579 MYK65572:MYK65579 NIG65572:NIG65579 NSC65572:NSC65579 OBY65572:OBY65579 OLU65572:OLU65579 OVQ65572:OVQ65579 PFM65572:PFM65579 PPI65572:PPI65579 PZE65572:PZE65579 QJA65572:QJA65579 QSW65572:QSW65579 RCS65572:RCS65579 RMO65572:RMO65579 RWK65572:RWK65579 SGG65572:SGG65579 SQC65572:SQC65579 SZY65572:SZY65579 TJU65572:TJU65579 TTQ65572:TTQ65579 UDM65572:UDM65579 UNI65572:UNI65579 UXE65572:UXE65579 VHA65572:VHA65579 VQW65572:VQW65579 WAS65572:WAS65579 WKO65572:WKO65579 WUK65572:WUK65579 HY131108:HY131115 RU131108:RU131115 ABQ131108:ABQ131115 ALM131108:ALM131115 AVI131108:AVI131115 BFE131108:BFE131115 BPA131108:BPA131115 BYW131108:BYW131115 CIS131108:CIS131115 CSO131108:CSO131115 DCK131108:DCK131115 DMG131108:DMG131115 DWC131108:DWC131115 EFY131108:EFY131115 EPU131108:EPU131115 EZQ131108:EZQ131115 FJM131108:FJM131115 FTI131108:FTI131115 GDE131108:GDE131115 GNA131108:GNA131115 GWW131108:GWW131115 HGS131108:HGS131115 HQO131108:HQO131115 IAK131108:IAK131115 IKG131108:IKG131115 IUC131108:IUC131115 JDY131108:JDY131115 JNU131108:JNU131115 JXQ131108:JXQ131115 KHM131108:KHM131115 KRI131108:KRI131115 LBE131108:LBE131115 LLA131108:LLA131115 LUW131108:LUW131115 MES131108:MES131115 MOO131108:MOO131115 MYK131108:MYK131115 NIG131108:NIG131115 NSC131108:NSC131115 OBY131108:OBY131115 OLU131108:OLU131115 OVQ131108:OVQ131115 PFM131108:PFM131115 PPI131108:PPI131115 PZE131108:PZE131115 QJA131108:QJA131115 QSW131108:QSW131115 RCS131108:RCS131115 RMO131108:RMO131115 RWK131108:RWK131115 SGG131108:SGG131115 SQC131108:SQC131115 SZY131108:SZY131115 TJU131108:TJU131115 TTQ131108:TTQ131115 UDM131108:UDM131115 UNI131108:UNI131115 UXE131108:UXE131115 VHA131108:VHA131115 VQW131108:VQW131115 WAS131108:WAS131115 WKO131108:WKO131115 WUK131108:WUK131115 HY196644:HY196651 RU196644:RU196651 ABQ196644:ABQ196651 ALM196644:ALM196651 AVI196644:AVI196651 BFE196644:BFE196651 BPA196644:BPA196651 BYW196644:BYW196651 CIS196644:CIS196651 CSO196644:CSO196651 DCK196644:DCK196651 DMG196644:DMG196651 DWC196644:DWC196651 EFY196644:EFY196651 EPU196644:EPU196651 EZQ196644:EZQ196651 FJM196644:FJM196651 FTI196644:FTI196651 GDE196644:GDE196651 GNA196644:GNA196651 GWW196644:GWW196651 HGS196644:HGS196651 HQO196644:HQO196651 IAK196644:IAK196651 IKG196644:IKG196651 IUC196644:IUC196651 JDY196644:JDY196651 JNU196644:JNU196651 JXQ196644:JXQ196651 KHM196644:KHM196651 KRI196644:KRI196651 LBE196644:LBE196651 LLA196644:LLA196651 LUW196644:LUW196651 MES196644:MES196651 MOO196644:MOO196651 MYK196644:MYK196651 NIG196644:NIG196651 NSC196644:NSC196651 OBY196644:OBY196651 OLU196644:OLU196651 OVQ196644:OVQ196651 PFM196644:PFM196651 PPI196644:PPI196651 PZE196644:PZE196651 QJA196644:QJA196651 QSW196644:QSW196651 RCS196644:RCS196651 RMO196644:RMO196651 RWK196644:RWK196651 SGG196644:SGG196651 SQC196644:SQC196651 SZY196644:SZY196651 TJU196644:TJU196651 TTQ196644:TTQ196651 UDM196644:UDM196651 UNI196644:UNI196651 UXE196644:UXE196651 VHA196644:VHA196651 VQW196644:VQW196651 WAS196644:WAS196651 WKO196644:WKO196651 WUK196644:WUK196651 HY262180:HY262187 RU262180:RU262187 ABQ262180:ABQ262187 ALM262180:ALM262187 AVI262180:AVI262187 BFE262180:BFE262187 BPA262180:BPA262187 BYW262180:BYW262187 CIS262180:CIS262187 CSO262180:CSO262187 DCK262180:DCK262187 DMG262180:DMG262187 DWC262180:DWC262187 EFY262180:EFY262187 EPU262180:EPU262187 EZQ262180:EZQ262187 FJM262180:FJM262187 FTI262180:FTI262187 GDE262180:GDE262187 GNA262180:GNA262187 GWW262180:GWW262187 HGS262180:HGS262187 HQO262180:HQO262187 IAK262180:IAK262187 IKG262180:IKG262187 IUC262180:IUC262187 JDY262180:JDY262187 JNU262180:JNU262187 JXQ262180:JXQ262187 KHM262180:KHM262187 KRI262180:KRI262187 LBE262180:LBE262187 LLA262180:LLA262187 LUW262180:LUW262187 MES262180:MES262187 MOO262180:MOO262187 MYK262180:MYK262187 NIG262180:NIG262187 NSC262180:NSC262187 OBY262180:OBY262187 OLU262180:OLU262187 OVQ262180:OVQ262187 PFM262180:PFM262187 PPI262180:PPI262187 PZE262180:PZE262187 QJA262180:QJA262187 QSW262180:QSW262187 RCS262180:RCS262187 RMO262180:RMO262187 RWK262180:RWK262187 SGG262180:SGG262187 SQC262180:SQC262187 SZY262180:SZY262187 TJU262180:TJU262187 TTQ262180:TTQ262187 UDM262180:UDM262187 UNI262180:UNI262187 UXE262180:UXE262187 VHA262180:VHA262187 VQW262180:VQW262187 WAS262180:WAS262187 WKO262180:WKO262187 WUK262180:WUK262187 HY327716:HY327723 RU327716:RU327723 ABQ327716:ABQ327723 ALM327716:ALM327723 AVI327716:AVI327723 BFE327716:BFE327723 BPA327716:BPA327723 BYW327716:BYW327723 CIS327716:CIS327723 CSO327716:CSO327723 DCK327716:DCK327723 DMG327716:DMG327723 DWC327716:DWC327723 EFY327716:EFY327723 EPU327716:EPU327723 EZQ327716:EZQ327723 FJM327716:FJM327723 FTI327716:FTI327723 GDE327716:GDE327723 GNA327716:GNA327723 GWW327716:GWW327723 HGS327716:HGS327723 HQO327716:HQO327723 IAK327716:IAK327723 IKG327716:IKG327723 IUC327716:IUC327723 JDY327716:JDY327723 JNU327716:JNU327723 JXQ327716:JXQ327723 KHM327716:KHM327723 KRI327716:KRI327723 LBE327716:LBE327723 LLA327716:LLA327723 LUW327716:LUW327723 MES327716:MES327723 MOO327716:MOO327723 MYK327716:MYK327723 NIG327716:NIG327723 NSC327716:NSC327723 OBY327716:OBY327723 OLU327716:OLU327723 OVQ327716:OVQ327723 PFM327716:PFM327723 PPI327716:PPI327723 PZE327716:PZE327723 QJA327716:QJA327723 QSW327716:QSW327723 RCS327716:RCS327723 RMO327716:RMO327723 RWK327716:RWK327723 SGG327716:SGG327723 SQC327716:SQC327723 SZY327716:SZY327723 TJU327716:TJU327723 TTQ327716:TTQ327723 UDM327716:UDM327723 UNI327716:UNI327723 UXE327716:UXE327723 VHA327716:VHA327723 VQW327716:VQW327723 WAS327716:WAS327723 WKO327716:WKO327723 WUK327716:WUK327723 HY393252:HY393259 RU393252:RU393259 ABQ393252:ABQ393259 ALM393252:ALM393259 AVI393252:AVI393259 BFE393252:BFE393259 BPA393252:BPA393259 BYW393252:BYW393259 CIS393252:CIS393259 CSO393252:CSO393259 DCK393252:DCK393259 DMG393252:DMG393259 DWC393252:DWC393259 EFY393252:EFY393259 EPU393252:EPU393259 EZQ393252:EZQ393259 FJM393252:FJM393259 FTI393252:FTI393259 GDE393252:GDE393259 GNA393252:GNA393259 GWW393252:GWW393259 HGS393252:HGS393259 HQO393252:HQO393259 IAK393252:IAK393259 IKG393252:IKG393259 IUC393252:IUC393259 JDY393252:JDY393259 JNU393252:JNU393259 JXQ393252:JXQ393259 KHM393252:KHM393259 KRI393252:KRI393259 LBE393252:LBE393259 LLA393252:LLA393259 LUW393252:LUW393259 MES393252:MES393259 MOO393252:MOO393259 MYK393252:MYK393259 NIG393252:NIG393259 NSC393252:NSC393259 OBY393252:OBY393259 OLU393252:OLU393259 OVQ393252:OVQ393259 PFM393252:PFM393259 PPI393252:PPI393259 PZE393252:PZE393259 QJA393252:QJA393259 QSW393252:QSW393259 RCS393252:RCS393259 RMO393252:RMO393259 RWK393252:RWK393259 SGG393252:SGG393259 SQC393252:SQC393259 SZY393252:SZY393259 TJU393252:TJU393259 TTQ393252:TTQ393259 UDM393252:UDM393259 UNI393252:UNI393259 UXE393252:UXE393259 VHA393252:VHA393259 VQW393252:VQW393259 WAS393252:WAS393259 WKO393252:WKO393259 WUK393252:WUK393259 HY458788:HY458795 RU458788:RU458795 ABQ458788:ABQ458795 ALM458788:ALM458795 AVI458788:AVI458795 BFE458788:BFE458795 BPA458788:BPA458795 BYW458788:BYW458795 CIS458788:CIS458795 CSO458788:CSO458795 DCK458788:DCK458795 DMG458788:DMG458795 DWC458788:DWC458795 EFY458788:EFY458795 EPU458788:EPU458795 EZQ458788:EZQ458795 FJM458788:FJM458795 FTI458788:FTI458795 GDE458788:GDE458795 GNA458788:GNA458795 GWW458788:GWW458795 HGS458788:HGS458795 HQO458788:HQO458795 IAK458788:IAK458795 IKG458788:IKG458795 IUC458788:IUC458795 JDY458788:JDY458795 JNU458788:JNU458795 JXQ458788:JXQ458795 KHM458788:KHM458795 KRI458788:KRI458795 LBE458788:LBE458795 LLA458788:LLA458795 LUW458788:LUW458795 MES458788:MES458795 MOO458788:MOO458795 MYK458788:MYK458795 NIG458788:NIG458795 NSC458788:NSC458795 OBY458788:OBY458795 OLU458788:OLU458795 OVQ458788:OVQ458795 PFM458788:PFM458795 PPI458788:PPI458795 PZE458788:PZE458795 QJA458788:QJA458795 QSW458788:QSW458795 RCS458788:RCS458795 RMO458788:RMO458795 RWK458788:RWK458795 SGG458788:SGG458795 SQC458788:SQC458795 SZY458788:SZY458795 TJU458788:TJU458795 TTQ458788:TTQ458795 UDM458788:UDM458795 UNI458788:UNI458795 UXE458788:UXE458795 VHA458788:VHA458795 VQW458788:VQW458795 WAS458788:WAS458795 WKO458788:WKO458795 WUK458788:WUK458795 HY524324:HY524331 RU524324:RU524331 ABQ524324:ABQ524331 ALM524324:ALM524331 AVI524324:AVI524331 BFE524324:BFE524331 BPA524324:BPA524331 BYW524324:BYW524331 CIS524324:CIS524331 CSO524324:CSO524331 DCK524324:DCK524331 DMG524324:DMG524331 DWC524324:DWC524331 EFY524324:EFY524331 EPU524324:EPU524331 EZQ524324:EZQ524331 FJM524324:FJM524331 FTI524324:FTI524331 GDE524324:GDE524331 GNA524324:GNA524331 GWW524324:GWW524331 HGS524324:HGS524331 HQO524324:HQO524331 IAK524324:IAK524331 IKG524324:IKG524331 IUC524324:IUC524331 JDY524324:JDY524331 JNU524324:JNU524331 JXQ524324:JXQ524331 KHM524324:KHM524331 KRI524324:KRI524331 LBE524324:LBE524331 LLA524324:LLA524331 LUW524324:LUW524331 MES524324:MES524331 MOO524324:MOO524331 MYK524324:MYK524331 NIG524324:NIG524331 NSC524324:NSC524331 OBY524324:OBY524331 OLU524324:OLU524331 OVQ524324:OVQ524331 PFM524324:PFM524331 PPI524324:PPI524331 PZE524324:PZE524331 QJA524324:QJA524331 QSW524324:QSW524331 RCS524324:RCS524331 RMO524324:RMO524331 RWK524324:RWK524331 SGG524324:SGG524331 SQC524324:SQC524331 SZY524324:SZY524331 TJU524324:TJU524331 TTQ524324:TTQ524331 UDM524324:UDM524331 UNI524324:UNI524331 UXE524324:UXE524331 VHA524324:VHA524331 VQW524324:VQW524331 WAS524324:WAS524331 WKO524324:WKO524331 WUK524324:WUK524331 HY589860:HY589867 RU589860:RU589867 ABQ589860:ABQ589867 ALM589860:ALM589867 AVI589860:AVI589867 BFE589860:BFE589867 BPA589860:BPA589867 BYW589860:BYW589867 CIS589860:CIS589867 CSO589860:CSO589867 DCK589860:DCK589867 DMG589860:DMG589867 DWC589860:DWC589867 EFY589860:EFY589867 EPU589860:EPU589867 EZQ589860:EZQ589867 FJM589860:FJM589867 FTI589860:FTI589867 GDE589860:GDE589867 GNA589860:GNA589867 GWW589860:GWW589867 HGS589860:HGS589867 HQO589860:HQO589867 IAK589860:IAK589867 IKG589860:IKG589867 IUC589860:IUC589867 JDY589860:JDY589867 JNU589860:JNU589867 JXQ589860:JXQ589867 KHM589860:KHM589867 KRI589860:KRI589867 LBE589860:LBE589867 LLA589860:LLA589867 LUW589860:LUW589867 MES589860:MES589867 MOO589860:MOO589867 MYK589860:MYK589867 NIG589860:NIG589867 NSC589860:NSC589867 OBY589860:OBY589867 OLU589860:OLU589867 OVQ589860:OVQ589867 PFM589860:PFM589867 PPI589860:PPI589867 PZE589860:PZE589867 QJA589860:QJA589867 QSW589860:QSW589867 RCS589860:RCS589867 RMO589860:RMO589867 RWK589860:RWK589867 SGG589860:SGG589867 SQC589860:SQC589867 SZY589860:SZY589867 TJU589860:TJU589867 TTQ589860:TTQ589867 UDM589860:UDM589867 UNI589860:UNI589867 UXE589860:UXE589867 VHA589860:VHA589867 VQW589860:VQW589867 WAS589860:WAS589867 WKO589860:WKO589867 WUK589860:WUK589867 HY655396:HY655403 RU655396:RU655403 ABQ655396:ABQ655403 ALM655396:ALM655403 AVI655396:AVI655403 BFE655396:BFE655403 BPA655396:BPA655403 BYW655396:BYW655403 CIS655396:CIS655403 CSO655396:CSO655403 DCK655396:DCK655403 DMG655396:DMG655403 DWC655396:DWC655403 EFY655396:EFY655403 EPU655396:EPU655403 EZQ655396:EZQ655403 FJM655396:FJM655403 FTI655396:FTI655403 GDE655396:GDE655403 GNA655396:GNA655403 GWW655396:GWW655403 HGS655396:HGS655403 HQO655396:HQO655403 IAK655396:IAK655403 IKG655396:IKG655403 IUC655396:IUC655403 JDY655396:JDY655403 JNU655396:JNU655403 JXQ655396:JXQ655403 KHM655396:KHM655403 KRI655396:KRI655403 LBE655396:LBE655403 LLA655396:LLA655403 LUW655396:LUW655403 MES655396:MES655403 MOO655396:MOO655403 MYK655396:MYK655403 NIG655396:NIG655403 NSC655396:NSC655403 OBY655396:OBY655403 OLU655396:OLU655403 OVQ655396:OVQ655403 PFM655396:PFM655403 PPI655396:PPI655403 PZE655396:PZE655403 QJA655396:QJA655403 QSW655396:QSW655403 RCS655396:RCS655403 RMO655396:RMO655403 RWK655396:RWK655403 SGG655396:SGG655403 SQC655396:SQC655403 SZY655396:SZY655403 TJU655396:TJU655403 TTQ655396:TTQ655403 UDM655396:UDM655403 UNI655396:UNI655403 UXE655396:UXE655403 VHA655396:VHA655403 VQW655396:VQW655403 WAS655396:WAS655403 WKO655396:WKO655403 WUK655396:WUK655403 HY720932:HY720939 RU720932:RU720939 ABQ720932:ABQ720939 ALM720932:ALM720939 AVI720932:AVI720939 BFE720932:BFE720939 BPA720932:BPA720939 BYW720932:BYW720939 CIS720932:CIS720939 CSO720932:CSO720939 DCK720932:DCK720939 DMG720932:DMG720939 DWC720932:DWC720939 EFY720932:EFY720939 EPU720932:EPU720939 EZQ720932:EZQ720939 FJM720932:FJM720939 FTI720932:FTI720939 GDE720932:GDE720939 GNA720932:GNA720939 GWW720932:GWW720939 HGS720932:HGS720939 HQO720932:HQO720939 IAK720932:IAK720939 IKG720932:IKG720939 IUC720932:IUC720939 JDY720932:JDY720939 JNU720932:JNU720939 JXQ720932:JXQ720939 KHM720932:KHM720939 KRI720932:KRI720939 LBE720932:LBE720939 LLA720932:LLA720939 LUW720932:LUW720939 MES720932:MES720939 MOO720932:MOO720939 MYK720932:MYK720939 NIG720932:NIG720939 NSC720932:NSC720939 OBY720932:OBY720939 OLU720932:OLU720939 OVQ720932:OVQ720939 PFM720932:PFM720939 PPI720932:PPI720939 PZE720932:PZE720939 QJA720932:QJA720939 QSW720932:QSW720939 RCS720932:RCS720939 RMO720932:RMO720939 RWK720932:RWK720939 SGG720932:SGG720939 SQC720932:SQC720939 SZY720932:SZY720939 TJU720932:TJU720939 TTQ720932:TTQ720939 UDM720932:UDM720939 UNI720932:UNI720939 UXE720932:UXE720939 VHA720932:VHA720939 VQW720932:VQW720939 WAS720932:WAS720939 WKO720932:WKO720939 WUK720932:WUK720939 HY786468:HY786475 RU786468:RU786475 ABQ786468:ABQ786475 ALM786468:ALM786475 AVI786468:AVI786475 BFE786468:BFE786475 BPA786468:BPA786475 BYW786468:BYW786475 CIS786468:CIS786475 CSO786468:CSO786475 DCK786468:DCK786475 DMG786468:DMG786475 DWC786468:DWC786475 EFY786468:EFY786475 EPU786468:EPU786475 EZQ786468:EZQ786475 FJM786468:FJM786475 FTI786468:FTI786475 GDE786468:GDE786475 GNA786468:GNA786475 GWW786468:GWW786475 HGS786468:HGS786475 HQO786468:HQO786475 IAK786468:IAK786475 IKG786468:IKG786475 IUC786468:IUC786475 JDY786468:JDY786475 JNU786468:JNU786475 JXQ786468:JXQ786475 KHM786468:KHM786475 KRI786468:KRI786475 LBE786468:LBE786475 LLA786468:LLA786475 LUW786468:LUW786475 MES786468:MES786475 MOO786468:MOO786475 MYK786468:MYK786475 NIG786468:NIG786475 NSC786468:NSC786475 OBY786468:OBY786475 OLU786468:OLU786475 OVQ786468:OVQ786475 PFM786468:PFM786475 PPI786468:PPI786475 PZE786468:PZE786475 QJA786468:QJA786475 QSW786468:QSW786475 RCS786468:RCS786475 RMO786468:RMO786475 RWK786468:RWK786475 SGG786468:SGG786475 SQC786468:SQC786475 SZY786468:SZY786475 TJU786468:TJU786475 TTQ786468:TTQ786475 UDM786468:UDM786475 UNI786468:UNI786475 UXE786468:UXE786475 VHA786468:VHA786475 VQW786468:VQW786475 WAS786468:WAS786475 WKO786468:WKO786475 WUK786468:WUK786475 HY852004:HY852011 RU852004:RU852011 ABQ852004:ABQ852011 ALM852004:ALM852011 AVI852004:AVI852011 BFE852004:BFE852011 BPA852004:BPA852011 BYW852004:BYW852011 CIS852004:CIS852011 CSO852004:CSO852011 DCK852004:DCK852011 DMG852004:DMG852011 DWC852004:DWC852011 EFY852004:EFY852011 EPU852004:EPU852011 EZQ852004:EZQ852011 FJM852004:FJM852011 FTI852004:FTI852011 GDE852004:GDE852011 GNA852004:GNA852011 GWW852004:GWW852011 HGS852004:HGS852011 HQO852004:HQO852011 IAK852004:IAK852011 IKG852004:IKG852011 IUC852004:IUC852011 JDY852004:JDY852011 JNU852004:JNU852011 JXQ852004:JXQ852011 KHM852004:KHM852011 KRI852004:KRI852011 LBE852004:LBE852011 LLA852004:LLA852011 LUW852004:LUW852011 MES852004:MES852011 MOO852004:MOO852011 MYK852004:MYK852011 NIG852004:NIG852011 NSC852004:NSC852011 OBY852004:OBY852011 OLU852004:OLU852011 OVQ852004:OVQ852011 PFM852004:PFM852011 PPI852004:PPI852011 PZE852004:PZE852011 QJA852004:QJA852011 QSW852004:QSW852011 RCS852004:RCS852011 RMO852004:RMO852011 RWK852004:RWK852011 SGG852004:SGG852011 SQC852004:SQC852011 SZY852004:SZY852011 TJU852004:TJU852011 TTQ852004:TTQ852011 UDM852004:UDM852011 UNI852004:UNI852011 UXE852004:UXE852011 VHA852004:VHA852011 VQW852004:VQW852011 WAS852004:WAS852011 WKO852004:WKO852011 WUK852004:WUK852011 HY917540:HY917547 RU917540:RU917547 ABQ917540:ABQ917547 ALM917540:ALM917547 AVI917540:AVI917547 BFE917540:BFE917547 BPA917540:BPA917547 BYW917540:BYW917547 CIS917540:CIS917547 CSO917540:CSO917547 DCK917540:DCK917547 DMG917540:DMG917547 DWC917540:DWC917547 EFY917540:EFY917547 EPU917540:EPU917547 EZQ917540:EZQ917547 FJM917540:FJM917547 FTI917540:FTI917547 GDE917540:GDE917547 GNA917540:GNA917547 GWW917540:GWW917547 HGS917540:HGS917547 HQO917540:HQO917547 IAK917540:IAK917547 IKG917540:IKG917547 IUC917540:IUC917547 JDY917540:JDY917547 JNU917540:JNU917547 JXQ917540:JXQ917547 KHM917540:KHM917547 KRI917540:KRI917547 LBE917540:LBE917547 LLA917540:LLA917547 LUW917540:LUW917547 MES917540:MES917547 MOO917540:MOO917547 MYK917540:MYK917547 NIG917540:NIG917547 NSC917540:NSC917547 OBY917540:OBY917547 OLU917540:OLU917547 OVQ917540:OVQ917547 PFM917540:PFM917547 PPI917540:PPI917547 PZE917540:PZE917547 QJA917540:QJA917547 QSW917540:QSW917547 RCS917540:RCS917547 RMO917540:RMO917547 RWK917540:RWK917547 SGG917540:SGG917547 SQC917540:SQC917547 SZY917540:SZY917547 TJU917540:TJU917547 TTQ917540:TTQ917547 UDM917540:UDM917547 UNI917540:UNI917547 UXE917540:UXE917547 VHA917540:VHA917547 VQW917540:VQW917547 WAS917540:WAS917547 WKO917540:WKO917547 WUK917540:WUK917547 HY983076:HY983083 RU983076:RU983083 ABQ983076:ABQ983083 ALM983076:ALM983083 AVI983076:AVI983083 BFE983076:BFE983083 BPA983076:BPA983083 BYW983076:BYW983083 CIS983076:CIS983083 CSO983076:CSO983083 DCK983076:DCK983083 DMG983076:DMG983083 DWC983076:DWC983083 EFY983076:EFY983083 EPU983076:EPU983083 EZQ983076:EZQ983083 FJM983076:FJM983083 FTI983076:FTI983083 GDE983076:GDE983083 GNA983076:GNA983083 GWW983076:GWW983083 HGS983076:HGS983083 HQO983076:HQO983083 IAK983076:IAK983083 IKG983076:IKG983083 IUC983076:IUC983083 JDY983076:JDY983083 JNU983076:JNU983083 JXQ983076:JXQ983083 KHM983076:KHM983083 KRI983076:KRI983083 LBE983076:LBE983083 LLA983076:LLA983083 LUW983076:LUW983083 MES983076:MES983083 MOO983076:MOO983083 MYK983076:MYK983083 NIG983076:NIG983083 NSC983076:NSC983083 OBY983076:OBY983083 OLU983076:OLU983083 OVQ983076:OVQ983083 PFM983076:PFM983083 PPI983076:PPI983083 PZE983076:PZE983083 QJA983076:QJA983083 QSW983076:QSW983083 RCS983076:RCS983083 RMO983076:RMO983083 RWK983076:RWK983083 SGG983076:SGG983083 SQC983076:SQC983083 SZY983076:SZY983083 TJU983076:TJU983083 TTQ983076:TTQ983083 UDM983076:UDM983083 UNI983076:UNI983083 UXE983076:UXE983083 VHA983076:VHA983083 VQW983076:VQW983083 WAS983076:WAS983083 WKO983076:WKO983083 WUK983076:WUK983083 B131092:W131107 B196628:W196643 IA65556:IC65571 RW65556:RY65571 ABS65556:ABU65571 ALO65556:ALQ65571 AVK65556:AVM65571 BFG65556:BFI65571 BPC65556:BPE65571 BYY65556:BZA65571 CIU65556:CIW65571 CSQ65556:CSS65571 DCM65556:DCO65571 DMI65556:DMK65571 DWE65556:DWG65571 EGA65556:EGC65571 EPW65556:EPY65571 EZS65556:EZU65571 FJO65556:FJQ65571 FTK65556:FTM65571 GDG65556:GDI65571 GNC65556:GNE65571 GWY65556:GXA65571 HGU65556:HGW65571 HQQ65556:HQS65571 IAM65556:IAO65571 IKI65556:IKK65571 IUE65556:IUG65571 JEA65556:JEC65571 JNW65556:JNY65571 JXS65556:JXU65571 KHO65556:KHQ65571 KRK65556:KRM65571 LBG65556:LBI65571 LLC65556:LLE65571 LUY65556:LVA65571 MEU65556:MEW65571 MOQ65556:MOS65571 MYM65556:MYO65571 NII65556:NIK65571 NSE65556:NSG65571 OCA65556:OCC65571 OLW65556:OLY65571 OVS65556:OVU65571 PFO65556:PFQ65571 PPK65556:PPM65571 PZG65556:PZI65571 QJC65556:QJE65571 QSY65556:QTA65571 RCU65556:RCW65571 RMQ65556:RMS65571 RWM65556:RWO65571 SGI65556:SGK65571 SQE65556:SQG65571 TAA65556:TAC65571 TJW65556:TJY65571 TTS65556:TTU65571 UDO65556:UDQ65571 UNK65556:UNM65571 UXG65556:UXI65571 VHC65556:VHE65571 VQY65556:VRA65571 WAU65556:WAW65571 WKQ65556:WKS65571 WUM65556:WUO65571 B262164:W262179 IA131092:IC131107 RW131092:RY131107 ABS131092:ABU131107 ALO131092:ALQ131107 AVK131092:AVM131107 BFG131092:BFI131107 BPC131092:BPE131107 BYY131092:BZA131107 CIU131092:CIW131107 CSQ131092:CSS131107 DCM131092:DCO131107 DMI131092:DMK131107 DWE131092:DWG131107 EGA131092:EGC131107 EPW131092:EPY131107 EZS131092:EZU131107 FJO131092:FJQ131107 FTK131092:FTM131107 GDG131092:GDI131107 GNC131092:GNE131107 GWY131092:GXA131107 HGU131092:HGW131107 HQQ131092:HQS131107 IAM131092:IAO131107 IKI131092:IKK131107 IUE131092:IUG131107 JEA131092:JEC131107 JNW131092:JNY131107 JXS131092:JXU131107 KHO131092:KHQ131107 KRK131092:KRM131107 LBG131092:LBI131107 LLC131092:LLE131107 LUY131092:LVA131107 MEU131092:MEW131107 MOQ131092:MOS131107 MYM131092:MYO131107 NII131092:NIK131107 NSE131092:NSG131107 OCA131092:OCC131107 OLW131092:OLY131107 OVS131092:OVU131107 PFO131092:PFQ131107 PPK131092:PPM131107 PZG131092:PZI131107 QJC131092:QJE131107 QSY131092:QTA131107 RCU131092:RCW131107 RMQ131092:RMS131107 RWM131092:RWO131107 SGI131092:SGK131107 SQE131092:SQG131107 TAA131092:TAC131107 TJW131092:TJY131107 TTS131092:TTU131107 UDO131092:UDQ131107 UNK131092:UNM131107 UXG131092:UXI131107 VHC131092:VHE131107 VQY131092:VRA131107 WAU131092:WAW131107 WKQ131092:WKS131107 WUM131092:WUO131107 B327700:W327715 IA196628:IC196643 RW196628:RY196643 ABS196628:ABU196643 ALO196628:ALQ196643 AVK196628:AVM196643 BFG196628:BFI196643 BPC196628:BPE196643 BYY196628:BZA196643 CIU196628:CIW196643 CSQ196628:CSS196643 DCM196628:DCO196643 DMI196628:DMK196643 DWE196628:DWG196643 EGA196628:EGC196643 EPW196628:EPY196643 EZS196628:EZU196643 FJO196628:FJQ196643 FTK196628:FTM196643 GDG196628:GDI196643 GNC196628:GNE196643 GWY196628:GXA196643 HGU196628:HGW196643 HQQ196628:HQS196643 IAM196628:IAO196643 IKI196628:IKK196643 IUE196628:IUG196643 JEA196628:JEC196643 JNW196628:JNY196643 JXS196628:JXU196643 KHO196628:KHQ196643 KRK196628:KRM196643 LBG196628:LBI196643 LLC196628:LLE196643 LUY196628:LVA196643 MEU196628:MEW196643 MOQ196628:MOS196643 MYM196628:MYO196643 NII196628:NIK196643 NSE196628:NSG196643 OCA196628:OCC196643 OLW196628:OLY196643 OVS196628:OVU196643 PFO196628:PFQ196643 PPK196628:PPM196643 PZG196628:PZI196643 QJC196628:QJE196643 QSY196628:QTA196643 RCU196628:RCW196643 RMQ196628:RMS196643 RWM196628:RWO196643 SGI196628:SGK196643 SQE196628:SQG196643 TAA196628:TAC196643 TJW196628:TJY196643 TTS196628:TTU196643 UDO196628:UDQ196643 UNK196628:UNM196643 UXG196628:UXI196643 VHC196628:VHE196643 VQY196628:VRA196643 WAU196628:WAW196643 WKQ196628:WKS196643 WUM196628:WUO196643 B393236:W393251 IA262164:IC262179 RW262164:RY262179 ABS262164:ABU262179 ALO262164:ALQ262179 AVK262164:AVM262179 BFG262164:BFI262179 BPC262164:BPE262179 BYY262164:BZA262179 CIU262164:CIW262179 CSQ262164:CSS262179 DCM262164:DCO262179 DMI262164:DMK262179 DWE262164:DWG262179 EGA262164:EGC262179 EPW262164:EPY262179 EZS262164:EZU262179 FJO262164:FJQ262179 FTK262164:FTM262179 GDG262164:GDI262179 GNC262164:GNE262179 GWY262164:GXA262179 HGU262164:HGW262179 HQQ262164:HQS262179 IAM262164:IAO262179 IKI262164:IKK262179 IUE262164:IUG262179 JEA262164:JEC262179 JNW262164:JNY262179 JXS262164:JXU262179 KHO262164:KHQ262179 KRK262164:KRM262179 LBG262164:LBI262179 LLC262164:LLE262179 LUY262164:LVA262179 MEU262164:MEW262179 MOQ262164:MOS262179 MYM262164:MYO262179 NII262164:NIK262179 NSE262164:NSG262179 OCA262164:OCC262179 OLW262164:OLY262179 OVS262164:OVU262179 PFO262164:PFQ262179 PPK262164:PPM262179 PZG262164:PZI262179 QJC262164:QJE262179 QSY262164:QTA262179 RCU262164:RCW262179 RMQ262164:RMS262179 RWM262164:RWO262179 SGI262164:SGK262179 SQE262164:SQG262179 TAA262164:TAC262179 TJW262164:TJY262179 TTS262164:TTU262179 UDO262164:UDQ262179 UNK262164:UNM262179 UXG262164:UXI262179 VHC262164:VHE262179 VQY262164:VRA262179 WAU262164:WAW262179 WKQ262164:WKS262179 WUM262164:WUO262179 B458772:W458787 IA327700:IC327715 RW327700:RY327715 ABS327700:ABU327715 ALO327700:ALQ327715 AVK327700:AVM327715 BFG327700:BFI327715 BPC327700:BPE327715 BYY327700:BZA327715 CIU327700:CIW327715 CSQ327700:CSS327715 DCM327700:DCO327715 DMI327700:DMK327715 DWE327700:DWG327715 EGA327700:EGC327715 EPW327700:EPY327715 EZS327700:EZU327715 FJO327700:FJQ327715 FTK327700:FTM327715 GDG327700:GDI327715 GNC327700:GNE327715 GWY327700:GXA327715 HGU327700:HGW327715 HQQ327700:HQS327715 IAM327700:IAO327715 IKI327700:IKK327715 IUE327700:IUG327715 JEA327700:JEC327715 JNW327700:JNY327715 JXS327700:JXU327715 KHO327700:KHQ327715 KRK327700:KRM327715 LBG327700:LBI327715 LLC327700:LLE327715 LUY327700:LVA327715 MEU327700:MEW327715 MOQ327700:MOS327715 MYM327700:MYO327715 NII327700:NIK327715 NSE327700:NSG327715 OCA327700:OCC327715 OLW327700:OLY327715 OVS327700:OVU327715 PFO327700:PFQ327715 PPK327700:PPM327715 PZG327700:PZI327715 QJC327700:QJE327715 QSY327700:QTA327715 RCU327700:RCW327715 RMQ327700:RMS327715 RWM327700:RWO327715 SGI327700:SGK327715 SQE327700:SQG327715 TAA327700:TAC327715 TJW327700:TJY327715 TTS327700:TTU327715 UDO327700:UDQ327715 UNK327700:UNM327715 UXG327700:UXI327715 VHC327700:VHE327715 VQY327700:VRA327715 WAU327700:WAW327715 WKQ327700:WKS327715 WUM327700:WUO327715 B524308:W524323 IA393236:IC393251 RW393236:RY393251 ABS393236:ABU393251 ALO393236:ALQ393251 AVK393236:AVM393251 BFG393236:BFI393251 BPC393236:BPE393251 BYY393236:BZA393251 CIU393236:CIW393251 CSQ393236:CSS393251 DCM393236:DCO393251 DMI393236:DMK393251 DWE393236:DWG393251 EGA393236:EGC393251 EPW393236:EPY393251 EZS393236:EZU393251 FJO393236:FJQ393251 FTK393236:FTM393251 GDG393236:GDI393251 GNC393236:GNE393251 GWY393236:GXA393251 HGU393236:HGW393251 HQQ393236:HQS393251 IAM393236:IAO393251 IKI393236:IKK393251 IUE393236:IUG393251 JEA393236:JEC393251 JNW393236:JNY393251 JXS393236:JXU393251 KHO393236:KHQ393251 KRK393236:KRM393251 LBG393236:LBI393251 LLC393236:LLE393251 LUY393236:LVA393251 MEU393236:MEW393251 MOQ393236:MOS393251 MYM393236:MYO393251 NII393236:NIK393251 NSE393236:NSG393251 OCA393236:OCC393251 OLW393236:OLY393251 OVS393236:OVU393251 PFO393236:PFQ393251 PPK393236:PPM393251 PZG393236:PZI393251 QJC393236:QJE393251 QSY393236:QTA393251 RCU393236:RCW393251 RMQ393236:RMS393251 RWM393236:RWO393251 SGI393236:SGK393251 SQE393236:SQG393251 TAA393236:TAC393251 TJW393236:TJY393251 TTS393236:TTU393251 UDO393236:UDQ393251 UNK393236:UNM393251 UXG393236:UXI393251 VHC393236:VHE393251 VQY393236:VRA393251 WAU393236:WAW393251 WKQ393236:WKS393251 WUM393236:WUO393251 B589844:W589859 IA458772:IC458787 RW458772:RY458787 ABS458772:ABU458787 ALO458772:ALQ458787 AVK458772:AVM458787 BFG458772:BFI458787 BPC458772:BPE458787 BYY458772:BZA458787 CIU458772:CIW458787 CSQ458772:CSS458787 DCM458772:DCO458787 DMI458772:DMK458787 DWE458772:DWG458787 EGA458772:EGC458787 EPW458772:EPY458787 EZS458772:EZU458787 FJO458772:FJQ458787 FTK458772:FTM458787 GDG458772:GDI458787 GNC458772:GNE458787 GWY458772:GXA458787 HGU458772:HGW458787 HQQ458772:HQS458787 IAM458772:IAO458787 IKI458772:IKK458787 IUE458772:IUG458787 JEA458772:JEC458787 JNW458772:JNY458787 JXS458772:JXU458787 KHO458772:KHQ458787 KRK458772:KRM458787 LBG458772:LBI458787 LLC458772:LLE458787 LUY458772:LVA458787 MEU458772:MEW458787 MOQ458772:MOS458787 MYM458772:MYO458787 NII458772:NIK458787 NSE458772:NSG458787 OCA458772:OCC458787 OLW458772:OLY458787 OVS458772:OVU458787 PFO458772:PFQ458787 PPK458772:PPM458787 PZG458772:PZI458787 QJC458772:QJE458787 QSY458772:QTA458787 RCU458772:RCW458787 RMQ458772:RMS458787 RWM458772:RWO458787 SGI458772:SGK458787 SQE458772:SQG458787 TAA458772:TAC458787 TJW458772:TJY458787 TTS458772:TTU458787 UDO458772:UDQ458787 UNK458772:UNM458787 UXG458772:UXI458787 VHC458772:VHE458787 VQY458772:VRA458787 WAU458772:WAW458787 WKQ458772:WKS458787 WUM458772:WUO458787 B655380:W655395 IA524308:IC524323 RW524308:RY524323 ABS524308:ABU524323 ALO524308:ALQ524323 AVK524308:AVM524323 BFG524308:BFI524323 BPC524308:BPE524323 BYY524308:BZA524323 CIU524308:CIW524323 CSQ524308:CSS524323 DCM524308:DCO524323 DMI524308:DMK524323 DWE524308:DWG524323 EGA524308:EGC524323 EPW524308:EPY524323 EZS524308:EZU524323 FJO524308:FJQ524323 FTK524308:FTM524323 GDG524308:GDI524323 GNC524308:GNE524323 GWY524308:GXA524323 HGU524308:HGW524323 HQQ524308:HQS524323 IAM524308:IAO524323 IKI524308:IKK524323 IUE524308:IUG524323 JEA524308:JEC524323 JNW524308:JNY524323 JXS524308:JXU524323 KHO524308:KHQ524323 KRK524308:KRM524323 LBG524308:LBI524323 LLC524308:LLE524323 LUY524308:LVA524323 MEU524308:MEW524323 MOQ524308:MOS524323 MYM524308:MYO524323 NII524308:NIK524323 NSE524308:NSG524323 OCA524308:OCC524323 OLW524308:OLY524323 OVS524308:OVU524323 PFO524308:PFQ524323 PPK524308:PPM524323 PZG524308:PZI524323 QJC524308:QJE524323 QSY524308:QTA524323 RCU524308:RCW524323 RMQ524308:RMS524323 RWM524308:RWO524323 SGI524308:SGK524323 SQE524308:SQG524323 TAA524308:TAC524323 TJW524308:TJY524323 TTS524308:TTU524323 UDO524308:UDQ524323 UNK524308:UNM524323 UXG524308:UXI524323 VHC524308:VHE524323 VQY524308:VRA524323 WAU524308:WAW524323 WKQ524308:WKS524323 WUM524308:WUO524323 B720916:W720931 IA589844:IC589859 RW589844:RY589859 ABS589844:ABU589859 ALO589844:ALQ589859 AVK589844:AVM589859 BFG589844:BFI589859 BPC589844:BPE589859 BYY589844:BZA589859 CIU589844:CIW589859 CSQ589844:CSS589859 DCM589844:DCO589859 DMI589844:DMK589859 DWE589844:DWG589859 EGA589844:EGC589859 EPW589844:EPY589859 EZS589844:EZU589859 FJO589844:FJQ589859 FTK589844:FTM589859 GDG589844:GDI589859 GNC589844:GNE589859 GWY589844:GXA589859 HGU589844:HGW589859 HQQ589844:HQS589859 IAM589844:IAO589859 IKI589844:IKK589859 IUE589844:IUG589859 JEA589844:JEC589859 JNW589844:JNY589859 JXS589844:JXU589859 KHO589844:KHQ589859 KRK589844:KRM589859 LBG589844:LBI589859 LLC589844:LLE589859 LUY589844:LVA589859 MEU589844:MEW589859 MOQ589844:MOS589859 MYM589844:MYO589859 NII589844:NIK589859 NSE589844:NSG589859 OCA589844:OCC589859 OLW589844:OLY589859 OVS589844:OVU589859 PFO589844:PFQ589859 PPK589844:PPM589859 PZG589844:PZI589859 QJC589844:QJE589859 QSY589844:QTA589859 RCU589844:RCW589859 RMQ589844:RMS589859 RWM589844:RWO589859 SGI589844:SGK589859 SQE589844:SQG589859 TAA589844:TAC589859 TJW589844:TJY589859 TTS589844:TTU589859 UDO589844:UDQ589859 UNK589844:UNM589859 UXG589844:UXI589859 VHC589844:VHE589859 VQY589844:VRA589859 WAU589844:WAW589859 WKQ589844:WKS589859 WUM589844:WUO589859 B786452:W786467 IA655380:IC655395 RW655380:RY655395 ABS655380:ABU655395 ALO655380:ALQ655395 AVK655380:AVM655395 BFG655380:BFI655395 BPC655380:BPE655395 BYY655380:BZA655395 CIU655380:CIW655395 CSQ655380:CSS655395 DCM655380:DCO655395 DMI655380:DMK655395 DWE655380:DWG655395 EGA655380:EGC655395 EPW655380:EPY655395 EZS655380:EZU655395 FJO655380:FJQ655395 FTK655380:FTM655395 GDG655380:GDI655395 GNC655380:GNE655395 GWY655380:GXA655395 HGU655380:HGW655395 HQQ655380:HQS655395 IAM655380:IAO655395 IKI655380:IKK655395 IUE655380:IUG655395 JEA655380:JEC655395 JNW655380:JNY655395 JXS655380:JXU655395 KHO655380:KHQ655395 KRK655380:KRM655395 LBG655380:LBI655395 LLC655380:LLE655395 LUY655380:LVA655395 MEU655380:MEW655395 MOQ655380:MOS655395 MYM655380:MYO655395 NII655380:NIK655395 NSE655380:NSG655395 OCA655380:OCC655395 OLW655380:OLY655395 OVS655380:OVU655395 PFO655380:PFQ655395 PPK655380:PPM655395 PZG655380:PZI655395 QJC655380:QJE655395 QSY655380:QTA655395 RCU655380:RCW655395 RMQ655380:RMS655395 RWM655380:RWO655395 SGI655380:SGK655395 SQE655380:SQG655395 TAA655380:TAC655395 TJW655380:TJY655395 TTS655380:TTU655395 UDO655380:UDQ655395 UNK655380:UNM655395 UXG655380:UXI655395 VHC655380:VHE655395 VQY655380:VRA655395 WAU655380:WAW655395 WKQ655380:WKS655395 WUM655380:WUO655395 B851988:W852003 IA720916:IC720931 RW720916:RY720931 ABS720916:ABU720931 ALO720916:ALQ720931 AVK720916:AVM720931 BFG720916:BFI720931 BPC720916:BPE720931 BYY720916:BZA720931 CIU720916:CIW720931 CSQ720916:CSS720931 DCM720916:DCO720931 DMI720916:DMK720931 DWE720916:DWG720931 EGA720916:EGC720931 EPW720916:EPY720931 EZS720916:EZU720931 FJO720916:FJQ720931 FTK720916:FTM720931 GDG720916:GDI720931 GNC720916:GNE720931 GWY720916:GXA720931 HGU720916:HGW720931 HQQ720916:HQS720931 IAM720916:IAO720931 IKI720916:IKK720931 IUE720916:IUG720931 JEA720916:JEC720931 JNW720916:JNY720931 JXS720916:JXU720931 KHO720916:KHQ720931 KRK720916:KRM720931 LBG720916:LBI720931 LLC720916:LLE720931 LUY720916:LVA720931 MEU720916:MEW720931 MOQ720916:MOS720931 MYM720916:MYO720931 NII720916:NIK720931 NSE720916:NSG720931 OCA720916:OCC720931 OLW720916:OLY720931 OVS720916:OVU720931 PFO720916:PFQ720931 PPK720916:PPM720931 PZG720916:PZI720931 QJC720916:QJE720931 QSY720916:QTA720931 RCU720916:RCW720931 RMQ720916:RMS720931 RWM720916:RWO720931 SGI720916:SGK720931 SQE720916:SQG720931 TAA720916:TAC720931 TJW720916:TJY720931 TTS720916:TTU720931 UDO720916:UDQ720931 UNK720916:UNM720931 UXG720916:UXI720931 VHC720916:VHE720931 VQY720916:VRA720931 WAU720916:WAW720931 WKQ720916:WKS720931 WUM720916:WUO720931 B917524:W917539 IA786452:IC786467 RW786452:RY786467 ABS786452:ABU786467 ALO786452:ALQ786467 AVK786452:AVM786467 BFG786452:BFI786467 BPC786452:BPE786467 BYY786452:BZA786467 CIU786452:CIW786467 CSQ786452:CSS786467 DCM786452:DCO786467 DMI786452:DMK786467 DWE786452:DWG786467 EGA786452:EGC786467 EPW786452:EPY786467 EZS786452:EZU786467 FJO786452:FJQ786467 FTK786452:FTM786467 GDG786452:GDI786467 GNC786452:GNE786467 GWY786452:GXA786467 HGU786452:HGW786467 HQQ786452:HQS786467 IAM786452:IAO786467 IKI786452:IKK786467 IUE786452:IUG786467 JEA786452:JEC786467 JNW786452:JNY786467 JXS786452:JXU786467 KHO786452:KHQ786467 KRK786452:KRM786467 LBG786452:LBI786467 LLC786452:LLE786467 LUY786452:LVA786467 MEU786452:MEW786467 MOQ786452:MOS786467 MYM786452:MYO786467 NII786452:NIK786467 NSE786452:NSG786467 OCA786452:OCC786467 OLW786452:OLY786467 OVS786452:OVU786467 PFO786452:PFQ786467 PPK786452:PPM786467 PZG786452:PZI786467 QJC786452:QJE786467 QSY786452:QTA786467 RCU786452:RCW786467 RMQ786452:RMS786467 RWM786452:RWO786467 SGI786452:SGK786467 SQE786452:SQG786467 TAA786452:TAC786467 TJW786452:TJY786467 TTS786452:TTU786467 UDO786452:UDQ786467 UNK786452:UNM786467 UXG786452:UXI786467 VHC786452:VHE786467 VQY786452:VRA786467 WAU786452:WAW786467 WKQ786452:WKS786467 WUM786452:WUO786467 B983060:W983075 IA851988:IC852003 RW851988:RY852003 ABS851988:ABU852003 ALO851988:ALQ852003 AVK851988:AVM852003 BFG851988:BFI852003 BPC851988:BPE852003 BYY851988:BZA852003 CIU851988:CIW852003 CSQ851988:CSS852003 DCM851988:DCO852003 DMI851988:DMK852003 DWE851988:DWG852003 EGA851988:EGC852003 EPW851988:EPY852003 EZS851988:EZU852003 FJO851988:FJQ852003 FTK851988:FTM852003 GDG851988:GDI852003 GNC851988:GNE852003 GWY851988:GXA852003 HGU851988:HGW852003 HQQ851988:HQS852003 IAM851988:IAO852003 IKI851988:IKK852003 IUE851988:IUG852003 JEA851988:JEC852003 JNW851988:JNY852003 JXS851988:JXU852003 KHO851988:KHQ852003 KRK851988:KRM852003 LBG851988:LBI852003 LLC851988:LLE852003 LUY851988:LVA852003 MEU851988:MEW852003 MOQ851988:MOS852003 MYM851988:MYO852003 NII851988:NIK852003 NSE851988:NSG852003 OCA851988:OCC852003 OLW851988:OLY852003 OVS851988:OVU852003 PFO851988:PFQ852003 PPK851988:PPM852003 PZG851988:PZI852003 QJC851988:QJE852003 QSY851988:QTA852003 RCU851988:RCW852003 RMQ851988:RMS852003 RWM851988:RWO852003 SGI851988:SGK852003 SQE851988:SQG852003 TAA851988:TAC852003 TJW851988:TJY852003 TTS851988:TTU852003 UDO851988:UDQ852003 UNK851988:UNM852003 UXG851988:UXI852003 VHC851988:VHE852003 VQY851988:VRA852003 WAU851988:WAW852003 WKQ851988:WKS852003 WUM851988:WUO852003 IA917524:IC917539 RW917524:RY917539 ABS917524:ABU917539 ALO917524:ALQ917539 AVK917524:AVM917539 BFG917524:BFI917539 BPC917524:BPE917539 BYY917524:BZA917539 CIU917524:CIW917539 CSQ917524:CSS917539 DCM917524:DCO917539 DMI917524:DMK917539 DWE917524:DWG917539 EGA917524:EGC917539 EPW917524:EPY917539 EZS917524:EZU917539 FJO917524:FJQ917539 FTK917524:FTM917539 GDG917524:GDI917539 GNC917524:GNE917539 GWY917524:GXA917539 HGU917524:HGW917539 HQQ917524:HQS917539 IAM917524:IAO917539 IKI917524:IKK917539 IUE917524:IUG917539 JEA917524:JEC917539 JNW917524:JNY917539 JXS917524:JXU917539 KHO917524:KHQ917539 KRK917524:KRM917539 LBG917524:LBI917539 LLC917524:LLE917539 LUY917524:LVA917539 MEU917524:MEW917539 MOQ917524:MOS917539 MYM917524:MYO917539 NII917524:NIK917539 NSE917524:NSG917539 OCA917524:OCC917539 OLW917524:OLY917539 OVS917524:OVU917539 PFO917524:PFQ917539 PPK917524:PPM917539 PZG917524:PZI917539 QJC917524:QJE917539 QSY917524:QTA917539 RCU917524:RCW917539 RMQ917524:RMS917539 RWM917524:RWO917539 SGI917524:SGK917539 SQE917524:SQG917539 TAA917524:TAC917539 TJW917524:TJY917539 TTS917524:TTU917539 UDO917524:UDQ917539 UNK917524:UNM917539 UXG917524:UXI917539 VHC917524:VHE917539 VQY917524:VRA917539 WAU917524:WAW917539 WKQ917524:WKS917539 WUM917524:WUO917539 IA983060:IC983075 RW983060:RY983075 ABS983060:ABU983075 ALO983060:ALQ983075 AVK983060:AVM983075 BFG983060:BFI983075 BPC983060:BPE983075 BYY983060:BZA983075 CIU983060:CIW983075 CSQ983060:CSS983075 DCM983060:DCO983075 DMI983060:DMK983075 DWE983060:DWG983075 EGA983060:EGC983075 EPW983060:EPY983075 EZS983060:EZU983075 FJO983060:FJQ983075 FTK983060:FTM983075 GDG983060:GDI983075 GNC983060:GNE983075 GWY983060:GXA983075 HGU983060:HGW983075 HQQ983060:HQS983075 IAM983060:IAO983075 IKI983060:IKK983075 IUE983060:IUG983075 JEA983060:JEC983075 JNW983060:JNY983075 JXS983060:JXU983075 KHO983060:KHQ983075 KRK983060:KRM983075 LBG983060:LBI983075 LLC983060:LLE983075 LUY983060:LVA983075 MEU983060:MEW983075 MOQ983060:MOS983075 MYM983060:MYO983075 NII983060:NIK983075 NSE983060:NSG983075 OCA983060:OCC983075 OLW983060:OLY983075 OVS983060:OVU983075 PFO983060:PFQ983075 PPK983060:PPM983075 PZG983060:PZI983075 QJC983060:QJE983075 QSY983060:QTA983075 RCU983060:RCW983075 RMQ983060:RMS983075 RWM983060:RWO983075 SGI983060:SGK983075 SQE983060:SQG983075 TAA983060:TAC983075 TJW983060:TJY983075 TTS983060:TTU983075 UDO983060:UDQ983075 UNK983060:UNM983075 UXG983060:UXI983075 VHC983060:VHE983075 VQY983060:VRA983075 WAU983060:WAW983075 WKQ983060:WKS983075 WUM983060:WUO983075 ID65557:IM65571 RZ65557:SI65571 ABV65557:ACE65571 ALR65557:AMA65571 AVN65557:AVW65571 BFJ65557:BFS65571 BPF65557:BPO65571 BZB65557:BZK65571 CIX65557:CJG65571 CST65557:CTC65571 DCP65557:DCY65571 DML65557:DMU65571 DWH65557:DWQ65571 EGD65557:EGM65571 EPZ65557:EQI65571 EZV65557:FAE65571 FJR65557:FKA65571 FTN65557:FTW65571 GDJ65557:GDS65571 GNF65557:GNO65571 GXB65557:GXK65571 HGX65557:HHG65571 HQT65557:HRC65571 IAP65557:IAY65571 IKL65557:IKU65571 IUH65557:IUQ65571 JED65557:JEM65571 JNZ65557:JOI65571 JXV65557:JYE65571 KHR65557:KIA65571 KRN65557:KRW65571 LBJ65557:LBS65571 LLF65557:LLO65571 LVB65557:LVK65571 MEX65557:MFG65571 MOT65557:MPC65571 MYP65557:MYY65571 NIL65557:NIU65571 NSH65557:NSQ65571 OCD65557:OCM65571 OLZ65557:OMI65571 OVV65557:OWE65571 PFR65557:PGA65571 PPN65557:PPW65571 PZJ65557:PZS65571 QJF65557:QJO65571 QTB65557:QTK65571 RCX65557:RDG65571 RMT65557:RNC65571 RWP65557:RWY65571 SGL65557:SGU65571 SQH65557:SQQ65571 TAD65557:TAM65571 TJZ65557:TKI65571 TTV65557:TUE65571 UDR65557:UEA65571 UNN65557:UNW65571 UXJ65557:UXS65571 VHF65557:VHO65571 VRB65557:VRK65571 WAX65557:WBG65571 WKT65557:WLC65571 WUP65557:WUY65571 ID131093:IM131107 RZ131093:SI131107 ABV131093:ACE131107 ALR131093:AMA131107 AVN131093:AVW131107 BFJ131093:BFS131107 BPF131093:BPO131107 BZB131093:BZK131107 CIX131093:CJG131107 CST131093:CTC131107 DCP131093:DCY131107 DML131093:DMU131107 DWH131093:DWQ131107 EGD131093:EGM131107 EPZ131093:EQI131107 EZV131093:FAE131107 FJR131093:FKA131107 FTN131093:FTW131107 GDJ131093:GDS131107 GNF131093:GNO131107 GXB131093:GXK131107 HGX131093:HHG131107 HQT131093:HRC131107 IAP131093:IAY131107 IKL131093:IKU131107 IUH131093:IUQ131107 JED131093:JEM131107 JNZ131093:JOI131107 JXV131093:JYE131107 KHR131093:KIA131107 KRN131093:KRW131107 LBJ131093:LBS131107 LLF131093:LLO131107 LVB131093:LVK131107 MEX131093:MFG131107 MOT131093:MPC131107 MYP131093:MYY131107 NIL131093:NIU131107 NSH131093:NSQ131107 OCD131093:OCM131107 OLZ131093:OMI131107 OVV131093:OWE131107 PFR131093:PGA131107 PPN131093:PPW131107 PZJ131093:PZS131107 QJF131093:QJO131107 QTB131093:QTK131107 RCX131093:RDG131107 RMT131093:RNC131107 RWP131093:RWY131107 SGL131093:SGU131107 SQH131093:SQQ131107 TAD131093:TAM131107 TJZ131093:TKI131107 TTV131093:TUE131107 UDR131093:UEA131107 UNN131093:UNW131107 UXJ131093:UXS131107 VHF131093:VHO131107 VRB131093:VRK131107 WAX131093:WBG131107 WKT131093:WLC131107 WUP131093:WUY131107 ID196629:IM196643 RZ196629:SI196643 ABV196629:ACE196643 ALR196629:AMA196643 AVN196629:AVW196643 BFJ196629:BFS196643 BPF196629:BPO196643 BZB196629:BZK196643 CIX196629:CJG196643 CST196629:CTC196643 DCP196629:DCY196643 DML196629:DMU196643 DWH196629:DWQ196643 EGD196629:EGM196643 EPZ196629:EQI196643 EZV196629:FAE196643 FJR196629:FKA196643 FTN196629:FTW196643 GDJ196629:GDS196643 GNF196629:GNO196643 GXB196629:GXK196643 HGX196629:HHG196643 HQT196629:HRC196643 IAP196629:IAY196643 IKL196629:IKU196643 IUH196629:IUQ196643 JED196629:JEM196643 JNZ196629:JOI196643 JXV196629:JYE196643 KHR196629:KIA196643 KRN196629:KRW196643 LBJ196629:LBS196643 LLF196629:LLO196643 LVB196629:LVK196643 MEX196629:MFG196643 MOT196629:MPC196643 MYP196629:MYY196643 NIL196629:NIU196643 NSH196629:NSQ196643 OCD196629:OCM196643 OLZ196629:OMI196643 OVV196629:OWE196643 PFR196629:PGA196643 PPN196629:PPW196643 PZJ196629:PZS196643 QJF196629:QJO196643 QTB196629:QTK196643 RCX196629:RDG196643 RMT196629:RNC196643 RWP196629:RWY196643 SGL196629:SGU196643 SQH196629:SQQ196643 TAD196629:TAM196643 TJZ196629:TKI196643 TTV196629:TUE196643 UDR196629:UEA196643 UNN196629:UNW196643 UXJ196629:UXS196643 VHF196629:VHO196643 VRB196629:VRK196643 WAX196629:WBG196643 WKT196629:WLC196643 WUP196629:WUY196643 ID262165:IM262179 RZ262165:SI262179 ABV262165:ACE262179 ALR262165:AMA262179 AVN262165:AVW262179 BFJ262165:BFS262179 BPF262165:BPO262179 BZB262165:BZK262179 CIX262165:CJG262179 CST262165:CTC262179 DCP262165:DCY262179 DML262165:DMU262179 DWH262165:DWQ262179 EGD262165:EGM262179 EPZ262165:EQI262179 EZV262165:FAE262179 FJR262165:FKA262179 FTN262165:FTW262179 GDJ262165:GDS262179 GNF262165:GNO262179 GXB262165:GXK262179 HGX262165:HHG262179 HQT262165:HRC262179 IAP262165:IAY262179 IKL262165:IKU262179 IUH262165:IUQ262179 JED262165:JEM262179 JNZ262165:JOI262179 JXV262165:JYE262179 KHR262165:KIA262179 KRN262165:KRW262179 LBJ262165:LBS262179 LLF262165:LLO262179 LVB262165:LVK262179 MEX262165:MFG262179 MOT262165:MPC262179 MYP262165:MYY262179 NIL262165:NIU262179 NSH262165:NSQ262179 OCD262165:OCM262179 OLZ262165:OMI262179 OVV262165:OWE262179 PFR262165:PGA262179 PPN262165:PPW262179 PZJ262165:PZS262179 QJF262165:QJO262179 QTB262165:QTK262179 RCX262165:RDG262179 RMT262165:RNC262179 RWP262165:RWY262179 SGL262165:SGU262179 SQH262165:SQQ262179 TAD262165:TAM262179 TJZ262165:TKI262179 TTV262165:TUE262179 UDR262165:UEA262179 UNN262165:UNW262179 UXJ262165:UXS262179 VHF262165:VHO262179 VRB262165:VRK262179 WAX262165:WBG262179 WKT262165:WLC262179 WUP262165:WUY262179 ID327701:IM327715 RZ327701:SI327715 ABV327701:ACE327715 ALR327701:AMA327715 AVN327701:AVW327715 BFJ327701:BFS327715 BPF327701:BPO327715 BZB327701:BZK327715 CIX327701:CJG327715 CST327701:CTC327715 DCP327701:DCY327715 DML327701:DMU327715 DWH327701:DWQ327715 EGD327701:EGM327715 EPZ327701:EQI327715 EZV327701:FAE327715 FJR327701:FKA327715 FTN327701:FTW327715 GDJ327701:GDS327715 GNF327701:GNO327715 GXB327701:GXK327715 HGX327701:HHG327715 HQT327701:HRC327715 IAP327701:IAY327715 IKL327701:IKU327715 IUH327701:IUQ327715 JED327701:JEM327715 JNZ327701:JOI327715 JXV327701:JYE327715 KHR327701:KIA327715 KRN327701:KRW327715 LBJ327701:LBS327715 LLF327701:LLO327715 LVB327701:LVK327715 MEX327701:MFG327715 MOT327701:MPC327715 MYP327701:MYY327715 NIL327701:NIU327715 NSH327701:NSQ327715 OCD327701:OCM327715 OLZ327701:OMI327715 OVV327701:OWE327715 PFR327701:PGA327715 PPN327701:PPW327715 PZJ327701:PZS327715 QJF327701:QJO327715 QTB327701:QTK327715 RCX327701:RDG327715 RMT327701:RNC327715 RWP327701:RWY327715 SGL327701:SGU327715 SQH327701:SQQ327715 TAD327701:TAM327715 TJZ327701:TKI327715 TTV327701:TUE327715 UDR327701:UEA327715 UNN327701:UNW327715 UXJ327701:UXS327715 VHF327701:VHO327715 VRB327701:VRK327715 WAX327701:WBG327715 WKT327701:WLC327715 WUP327701:WUY327715 ID393237:IM393251 RZ393237:SI393251 ABV393237:ACE393251 ALR393237:AMA393251 AVN393237:AVW393251 BFJ393237:BFS393251 BPF393237:BPO393251 BZB393237:BZK393251 CIX393237:CJG393251 CST393237:CTC393251 DCP393237:DCY393251 DML393237:DMU393251 DWH393237:DWQ393251 EGD393237:EGM393251 EPZ393237:EQI393251 EZV393237:FAE393251 FJR393237:FKA393251 FTN393237:FTW393251 GDJ393237:GDS393251 GNF393237:GNO393251 GXB393237:GXK393251 HGX393237:HHG393251 HQT393237:HRC393251 IAP393237:IAY393251 IKL393237:IKU393251 IUH393237:IUQ393251 JED393237:JEM393251 JNZ393237:JOI393251 JXV393237:JYE393251 KHR393237:KIA393251 KRN393237:KRW393251 LBJ393237:LBS393251 LLF393237:LLO393251 LVB393237:LVK393251 MEX393237:MFG393251 MOT393237:MPC393251 MYP393237:MYY393251 NIL393237:NIU393251 NSH393237:NSQ393251 OCD393237:OCM393251 OLZ393237:OMI393251 OVV393237:OWE393251 PFR393237:PGA393251 PPN393237:PPW393251 PZJ393237:PZS393251 QJF393237:QJO393251 QTB393237:QTK393251 RCX393237:RDG393251 RMT393237:RNC393251 RWP393237:RWY393251 SGL393237:SGU393251 SQH393237:SQQ393251 TAD393237:TAM393251 TJZ393237:TKI393251 TTV393237:TUE393251 UDR393237:UEA393251 UNN393237:UNW393251 UXJ393237:UXS393251 VHF393237:VHO393251 VRB393237:VRK393251 WAX393237:WBG393251 WKT393237:WLC393251 WUP393237:WUY393251 ID458773:IM458787 RZ458773:SI458787 ABV458773:ACE458787 ALR458773:AMA458787 AVN458773:AVW458787 BFJ458773:BFS458787 BPF458773:BPO458787 BZB458773:BZK458787 CIX458773:CJG458787 CST458773:CTC458787 DCP458773:DCY458787 DML458773:DMU458787 DWH458773:DWQ458787 EGD458773:EGM458787 EPZ458773:EQI458787 EZV458773:FAE458787 FJR458773:FKA458787 FTN458773:FTW458787 GDJ458773:GDS458787 GNF458773:GNO458787 GXB458773:GXK458787 HGX458773:HHG458787 HQT458773:HRC458787 IAP458773:IAY458787 IKL458773:IKU458787 IUH458773:IUQ458787 JED458773:JEM458787 JNZ458773:JOI458787 JXV458773:JYE458787 KHR458773:KIA458787 KRN458773:KRW458787 LBJ458773:LBS458787 LLF458773:LLO458787 LVB458773:LVK458787 MEX458773:MFG458787 MOT458773:MPC458787 MYP458773:MYY458787 NIL458773:NIU458787 NSH458773:NSQ458787 OCD458773:OCM458787 OLZ458773:OMI458787 OVV458773:OWE458787 PFR458773:PGA458787 PPN458773:PPW458787 PZJ458773:PZS458787 QJF458773:QJO458787 QTB458773:QTK458787 RCX458773:RDG458787 RMT458773:RNC458787 RWP458773:RWY458787 SGL458773:SGU458787 SQH458773:SQQ458787 TAD458773:TAM458787 TJZ458773:TKI458787 TTV458773:TUE458787 UDR458773:UEA458787 UNN458773:UNW458787 UXJ458773:UXS458787 VHF458773:VHO458787 VRB458773:VRK458787 WAX458773:WBG458787 WKT458773:WLC458787 WUP458773:WUY458787 ID524309:IM524323 RZ524309:SI524323 ABV524309:ACE524323 ALR524309:AMA524323 AVN524309:AVW524323 BFJ524309:BFS524323 BPF524309:BPO524323 BZB524309:BZK524323 CIX524309:CJG524323 CST524309:CTC524323 DCP524309:DCY524323 DML524309:DMU524323 DWH524309:DWQ524323 EGD524309:EGM524323 EPZ524309:EQI524323 EZV524309:FAE524323 FJR524309:FKA524323 FTN524309:FTW524323 GDJ524309:GDS524323 GNF524309:GNO524323 GXB524309:GXK524323 HGX524309:HHG524323 HQT524309:HRC524323 IAP524309:IAY524323 IKL524309:IKU524323 IUH524309:IUQ524323 JED524309:JEM524323 JNZ524309:JOI524323 JXV524309:JYE524323 KHR524309:KIA524323 KRN524309:KRW524323 LBJ524309:LBS524323 LLF524309:LLO524323 LVB524309:LVK524323 MEX524309:MFG524323 MOT524309:MPC524323 MYP524309:MYY524323 NIL524309:NIU524323 NSH524309:NSQ524323 OCD524309:OCM524323 OLZ524309:OMI524323 OVV524309:OWE524323 PFR524309:PGA524323 PPN524309:PPW524323 PZJ524309:PZS524323 QJF524309:QJO524323 QTB524309:QTK524323 RCX524309:RDG524323 RMT524309:RNC524323 RWP524309:RWY524323 SGL524309:SGU524323 SQH524309:SQQ524323 TAD524309:TAM524323 TJZ524309:TKI524323 TTV524309:TUE524323 UDR524309:UEA524323 UNN524309:UNW524323 UXJ524309:UXS524323 VHF524309:VHO524323 VRB524309:VRK524323 WAX524309:WBG524323 WKT524309:WLC524323 WUP524309:WUY524323 ID589845:IM589859 RZ589845:SI589859 ABV589845:ACE589859 ALR589845:AMA589859 AVN589845:AVW589859 BFJ589845:BFS589859 BPF589845:BPO589859 BZB589845:BZK589859 CIX589845:CJG589859 CST589845:CTC589859 DCP589845:DCY589859 DML589845:DMU589859 DWH589845:DWQ589859 EGD589845:EGM589859 EPZ589845:EQI589859 EZV589845:FAE589859 FJR589845:FKA589859 FTN589845:FTW589859 GDJ589845:GDS589859 GNF589845:GNO589859 GXB589845:GXK589859 HGX589845:HHG589859 HQT589845:HRC589859 IAP589845:IAY589859 IKL589845:IKU589859 IUH589845:IUQ589859 JED589845:JEM589859 JNZ589845:JOI589859 JXV589845:JYE589859 KHR589845:KIA589859 KRN589845:KRW589859 LBJ589845:LBS589859 LLF589845:LLO589859 LVB589845:LVK589859 MEX589845:MFG589859 MOT589845:MPC589859 MYP589845:MYY589859 NIL589845:NIU589859 NSH589845:NSQ589859 OCD589845:OCM589859 OLZ589845:OMI589859 OVV589845:OWE589859 PFR589845:PGA589859 PPN589845:PPW589859 PZJ589845:PZS589859 QJF589845:QJO589859 QTB589845:QTK589859 RCX589845:RDG589859 RMT589845:RNC589859 RWP589845:RWY589859 SGL589845:SGU589859 SQH589845:SQQ589859 TAD589845:TAM589859 TJZ589845:TKI589859 TTV589845:TUE589859 UDR589845:UEA589859 UNN589845:UNW589859 UXJ589845:UXS589859 VHF589845:VHO589859 VRB589845:VRK589859 WAX589845:WBG589859 WKT589845:WLC589859 WUP589845:WUY589859 ID655381:IM655395 RZ655381:SI655395 ABV655381:ACE655395 ALR655381:AMA655395 AVN655381:AVW655395 BFJ655381:BFS655395 BPF655381:BPO655395 BZB655381:BZK655395 CIX655381:CJG655395 CST655381:CTC655395 DCP655381:DCY655395 DML655381:DMU655395 DWH655381:DWQ655395 EGD655381:EGM655395 EPZ655381:EQI655395 EZV655381:FAE655395 FJR655381:FKA655395 FTN655381:FTW655395 GDJ655381:GDS655395 GNF655381:GNO655395 GXB655381:GXK655395 HGX655381:HHG655395 HQT655381:HRC655395 IAP655381:IAY655395 IKL655381:IKU655395 IUH655381:IUQ655395 JED655381:JEM655395 JNZ655381:JOI655395 JXV655381:JYE655395 KHR655381:KIA655395 KRN655381:KRW655395 LBJ655381:LBS655395 LLF655381:LLO655395 LVB655381:LVK655395 MEX655381:MFG655395 MOT655381:MPC655395 MYP655381:MYY655395 NIL655381:NIU655395 NSH655381:NSQ655395 OCD655381:OCM655395 OLZ655381:OMI655395 OVV655381:OWE655395 PFR655381:PGA655395 PPN655381:PPW655395 PZJ655381:PZS655395 QJF655381:QJO655395 QTB655381:QTK655395 RCX655381:RDG655395 RMT655381:RNC655395 RWP655381:RWY655395 SGL655381:SGU655395 SQH655381:SQQ655395 TAD655381:TAM655395 TJZ655381:TKI655395 TTV655381:TUE655395 UDR655381:UEA655395 UNN655381:UNW655395 UXJ655381:UXS655395 VHF655381:VHO655395 VRB655381:VRK655395 WAX655381:WBG655395 WKT655381:WLC655395 WUP655381:WUY655395 ID720917:IM720931 RZ720917:SI720931 ABV720917:ACE720931 ALR720917:AMA720931 AVN720917:AVW720931 BFJ720917:BFS720931 BPF720917:BPO720931 BZB720917:BZK720931 CIX720917:CJG720931 CST720917:CTC720931 DCP720917:DCY720931 DML720917:DMU720931 DWH720917:DWQ720931 EGD720917:EGM720931 EPZ720917:EQI720931 EZV720917:FAE720931 FJR720917:FKA720931 FTN720917:FTW720931 GDJ720917:GDS720931 GNF720917:GNO720931 GXB720917:GXK720931 HGX720917:HHG720931 HQT720917:HRC720931 IAP720917:IAY720931 IKL720917:IKU720931 IUH720917:IUQ720931 JED720917:JEM720931 JNZ720917:JOI720931 JXV720917:JYE720931 KHR720917:KIA720931 KRN720917:KRW720931 LBJ720917:LBS720931 LLF720917:LLO720931 LVB720917:LVK720931 MEX720917:MFG720931 MOT720917:MPC720931 MYP720917:MYY720931 NIL720917:NIU720931 NSH720917:NSQ720931 OCD720917:OCM720931 OLZ720917:OMI720931 OVV720917:OWE720931 PFR720917:PGA720931 PPN720917:PPW720931 PZJ720917:PZS720931 QJF720917:QJO720931 QTB720917:QTK720931 RCX720917:RDG720931 RMT720917:RNC720931 RWP720917:RWY720931 SGL720917:SGU720931 SQH720917:SQQ720931 TAD720917:TAM720931 TJZ720917:TKI720931 TTV720917:TUE720931 UDR720917:UEA720931 UNN720917:UNW720931 UXJ720917:UXS720931 VHF720917:VHO720931 VRB720917:VRK720931 WAX720917:WBG720931 WKT720917:WLC720931 WUP720917:WUY720931 ID786453:IM786467 RZ786453:SI786467 ABV786453:ACE786467 ALR786453:AMA786467 AVN786453:AVW786467 BFJ786453:BFS786467 BPF786453:BPO786467 BZB786453:BZK786467 CIX786453:CJG786467 CST786453:CTC786467 DCP786453:DCY786467 DML786453:DMU786467 DWH786453:DWQ786467 EGD786453:EGM786467 EPZ786453:EQI786467 EZV786453:FAE786467 FJR786453:FKA786467 FTN786453:FTW786467 GDJ786453:GDS786467 GNF786453:GNO786467 GXB786453:GXK786467 HGX786453:HHG786467 HQT786453:HRC786467 IAP786453:IAY786467 IKL786453:IKU786467 IUH786453:IUQ786467 JED786453:JEM786467 JNZ786453:JOI786467 JXV786453:JYE786467 KHR786453:KIA786467 KRN786453:KRW786467 LBJ786453:LBS786467 LLF786453:LLO786467 LVB786453:LVK786467 MEX786453:MFG786467 MOT786453:MPC786467 MYP786453:MYY786467 NIL786453:NIU786467 NSH786453:NSQ786467 OCD786453:OCM786467 OLZ786453:OMI786467 OVV786453:OWE786467 PFR786453:PGA786467 PPN786453:PPW786467 PZJ786453:PZS786467 QJF786453:QJO786467 QTB786453:QTK786467 RCX786453:RDG786467 RMT786453:RNC786467 RWP786453:RWY786467 SGL786453:SGU786467 SQH786453:SQQ786467 TAD786453:TAM786467 TJZ786453:TKI786467 TTV786453:TUE786467 UDR786453:UEA786467 UNN786453:UNW786467 UXJ786453:UXS786467 VHF786453:VHO786467 VRB786453:VRK786467 WAX786453:WBG786467 WKT786453:WLC786467 WUP786453:WUY786467 ID851989:IM852003 RZ851989:SI852003 ABV851989:ACE852003 ALR851989:AMA852003 AVN851989:AVW852003 BFJ851989:BFS852003 BPF851989:BPO852003 BZB851989:BZK852003 CIX851989:CJG852003 CST851989:CTC852003 DCP851989:DCY852003 DML851989:DMU852003 DWH851989:DWQ852003 EGD851989:EGM852003 EPZ851989:EQI852003 EZV851989:FAE852003 FJR851989:FKA852003 FTN851989:FTW852003 GDJ851989:GDS852003 GNF851989:GNO852003 GXB851989:GXK852003 HGX851989:HHG852003 HQT851989:HRC852003 IAP851989:IAY852003 IKL851989:IKU852003 IUH851989:IUQ852003 JED851989:JEM852003 JNZ851989:JOI852003 JXV851989:JYE852003 KHR851989:KIA852003 KRN851989:KRW852003 LBJ851989:LBS852003 LLF851989:LLO852003 LVB851989:LVK852003 MEX851989:MFG852003 MOT851989:MPC852003 MYP851989:MYY852003 NIL851989:NIU852003 NSH851989:NSQ852003 OCD851989:OCM852003 OLZ851989:OMI852003 OVV851989:OWE852003 PFR851989:PGA852003 PPN851989:PPW852003 PZJ851989:PZS852003 QJF851989:QJO852003 QTB851989:QTK852003 RCX851989:RDG852003 RMT851989:RNC852003 RWP851989:RWY852003 SGL851989:SGU852003 SQH851989:SQQ852003 TAD851989:TAM852003 TJZ851989:TKI852003 TTV851989:TUE852003 UDR851989:UEA852003 UNN851989:UNW852003 UXJ851989:UXS852003 VHF851989:VHO852003 VRB851989:VRK852003 WAX851989:WBG852003 WKT851989:WLC852003 WUP851989:WUY852003 ID917525:IM917539 RZ917525:SI917539 ABV917525:ACE917539 ALR917525:AMA917539 AVN917525:AVW917539 BFJ917525:BFS917539 BPF917525:BPO917539 BZB917525:BZK917539 CIX917525:CJG917539 CST917525:CTC917539 DCP917525:DCY917539 DML917525:DMU917539 DWH917525:DWQ917539 EGD917525:EGM917539 EPZ917525:EQI917539 EZV917525:FAE917539 FJR917525:FKA917539 FTN917525:FTW917539 GDJ917525:GDS917539 GNF917525:GNO917539 GXB917525:GXK917539 HGX917525:HHG917539 HQT917525:HRC917539 IAP917525:IAY917539 IKL917525:IKU917539 IUH917525:IUQ917539 JED917525:JEM917539 JNZ917525:JOI917539 JXV917525:JYE917539 KHR917525:KIA917539 KRN917525:KRW917539 LBJ917525:LBS917539 LLF917525:LLO917539 LVB917525:LVK917539 MEX917525:MFG917539 MOT917525:MPC917539 MYP917525:MYY917539 NIL917525:NIU917539 NSH917525:NSQ917539 OCD917525:OCM917539 OLZ917525:OMI917539 OVV917525:OWE917539 PFR917525:PGA917539 PPN917525:PPW917539 PZJ917525:PZS917539 QJF917525:QJO917539 QTB917525:QTK917539 RCX917525:RDG917539 RMT917525:RNC917539 RWP917525:RWY917539 SGL917525:SGU917539 SQH917525:SQQ917539 TAD917525:TAM917539 TJZ917525:TKI917539 TTV917525:TUE917539 UDR917525:UEA917539 UNN917525:UNW917539 UXJ917525:UXS917539 VHF917525:VHO917539 VRB917525:VRK917539 WAX917525:WBG917539 WKT917525:WLC917539 WUP917525:WUY917539 ID983061:IM983075 RZ983061:SI983075 ABV983061:ACE983075 ALR983061:AMA983075 AVN983061:AVW983075 BFJ983061:BFS983075 BPF983061:BPO983075 BZB983061:BZK983075 CIX983061:CJG983075 CST983061:CTC983075 DCP983061:DCY983075 DML983061:DMU983075 DWH983061:DWQ983075 EGD983061:EGM983075 EPZ983061:EQI983075 EZV983061:FAE983075 FJR983061:FKA983075 FTN983061:FTW983075 GDJ983061:GDS983075 GNF983061:GNO983075 GXB983061:GXK983075 HGX983061:HHG983075 HQT983061:HRC983075 IAP983061:IAY983075 IKL983061:IKU983075 IUH983061:IUQ983075 JED983061:JEM983075 JNZ983061:JOI983075 JXV983061:JYE983075 KHR983061:KIA983075 KRN983061:KRW983075 LBJ983061:LBS983075 LLF983061:LLO983075 LVB983061:LVK983075 MEX983061:MFG983075 MOT983061:MPC983075 MYP983061:MYY983075 NIL983061:NIU983075 NSH983061:NSQ983075 OCD983061:OCM983075 OLZ983061:OMI983075 OVV983061:OWE983075 PFR983061:PGA983075 PPN983061:PPW983075 PZJ983061:PZS983075 QJF983061:QJO983075 QTB983061:QTK983075 RCX983061:RDG983075 RMT983061:RNC983075 RWP983061:RWY983075 SGL983061:SGU983075 SQH983061:SQQ983075 TAD983061:TAM983075 TJZ983061:TKI983075 TTV983061:TUE983075 UDR983061:UEA983075 UNN983061:UNW983075 UXJ983061:UXS983075 VHF983061:VHO983075 VRB983061:VRK983075 WAX983061:WBG983075 WKT983061:WLC983075 WUP983061:WUY983075 WUM983084:WUY983089 IA65573:IM65578 RW65573:SI65578 ABS65573:ACE65578 ALO65573:AMA65578 AVK65573:AVW65578 BFG65573:BFS65578 BPC65573:BPO65578 BYY65573:BZK65578 CIU65573:CJG65578 CSQ65573:CTC65578 DCM65573:DCY65578 DMI65573:DMU65578 DWE65573:DWQ65578 EGA65573:EGM65578 EPW65573:EQI65578 EZS65573:FAE65578 FJO65573:FKA65578 FTK65573:FTW65578 GDG65573:GDS65578 GNC65573:GNO65578 GWY65573:GXK65578 HGU65573:HHG65578 HQQ65573:HRC65578 IAM65573:IAY65578 IKI65573:IKU65578 IUE65573:IUQ65578 JEA65573:JEM65578 JNW65573:JOI65578 JXS65573:JYE65578 KHO65573:KIA65578 KRK65573:KRW65578 LBG65573:LBS65578 LLC65573:LLO65578 LUY65573:LVK65578 MEU65573:MFG65578 MOQ65573:MPC65578 MYM65573:MYY65578 NII65573:NIU65578 NSE65573:NSQ65578 OCA65573:OCM65578 OLW65573:OMI65578 OVS65573:OWE65578 PFO65573:PGA65578 PPK65573:PPW65578 PZG65573:PZS65578 QJC65573:QJO65578 QSY65573:QTK65578 RCU65573:RDG65578 RMQ65573:RNC65578 RWM65573:RWY65578 SGI65573:SGU65578 SQE65573:SQQ65578 TAA65573:TAM65578 TJW65573:TKI65578 TTS65573:TUE65578 UDO65573:UEA65578 UNK65573:UNW65578 UXG65573:UXS65578 VHC65573:VHO65578 VQY65573:VRK65578 WAU65573:WBG65578 WKQ65573:WLC65578 WUM65573:WUY65578 IA131109:IM131114 RW131109:SI131114 ABS131109:ACE131114 ALO131109:AMA131114 AVK131109:AVW131114 BFG131109:BFS131114 BPC131109:BPO131114 BYY131109:BZK131114 CIU131109:CJG131114 CSQ131109:CTC131114 DCM131109:DCY131114 DMI131109:DMU131114 DWE131109:DWQ131114 EGA131109:EGM131114 EPW131109:EQI131114 EZS131109:FAE131114 FJO131109:FKA131114 FTK131109:FTW131114 GDG131109:GDS131114 GNC131109:GNO131114 GWY131109:GXK131114 HGU131109:HHG131114 HQQ131109:HRC131114 IAM131109:IAY131114 IKI131109:IKU131114 IUE131109:IUQ131114 JEA131109:JEM131114 JNW131109:JOI131114 JXS131109:JYE131114 KHO131109:KIA131114 KRK131109:KRW131114 LBG131109:LBS131114 LLC131109:LLO131114 LUY131109:LVK131114 MEU131109:MFG131114 MOQ131109:MPC131114 MYM131109:MYY131114 NII131109:NIU131114 NSE131109:NSQ131114 OCA131109:OCM131114 OLW131109:OMI131114 OVS131109:OWE131114 PFO131109:PGA131114 PPK131109:PPW131114 PZG131109:PZS131114 QJC131109:QJO131114 QSY131109:QTK131114 RCU131109:RDG131114 RMQ131109:RNC131114 RWM131109:RWY131114 SGI131109:SGU131114 SQE131109:SQQ131114 TAA131109:TAM131114 TJW131109:TKI131114 TTS131109:TUE131114 UDO131109:UEA131114 UNK131109:UNW131114 UXG131109:UXS131114 VHC131109:VHO131114 VQY131109:VRK131114 WAU131109:WBG131114 WKQ131109:WLC131114 WUM131109:WUY131114 IA196645:IM196650 RW196645:SI196650 ABS196645:ACE196650 ALO196645:AMA196650 AVK196645:AVW196650 BFG196645:BFS196650 BPC196645:BPO196650 BYY196645:BZK196650 CIU196645:CJG196650 CSQ196645:CTC196650 DCM196645:DCY196650 DMI196645:DMU196650 DWE196645:DWQ196650 EGA196645:EGM196650 EPW196645:EQI196650 EZS196645:FAE196650 FJO196645:FKA196650 FTK196645:FTW196650 GDG196645:GDS196650 GNC196645:GNO196650 GWY196645:GXK196650 HGU196645:HHG196650 HQQ196645:HRC196650 IAM196645:IAY196650 IKI196645:IKU196650 IUE196645:IUQ196650 JEA196645:JEM196650 JNW196645:JOI196650 JXS196645:JYE196650 KHO196645:KIA196650 KRK196645:KRW196650 LBG196645:LBS196650 LLC196645:LLO196650 LUY196645:LVK196650 MEU196645:MFG196650 MOQ196645:MPC196650 MYM196645:MYY196650 NII196645:NIU196650 NSE196645:NSQ196650 OCA196645:OCM196650 OLW196645:OMI196650 OVS196645:OWE196650 PFO196645:PGA196650 PPK196645:PPW196650 PZG196645:PZS196650 QJC196645:QJO196650 QSY196645:QTK196650 RCU196645:RDG196650 RMQ196645:RNC196650 RWM196645:RWY196650 SGI196645:SGU196650 SQE196645:SQQ196650 TAA196645:TAM196650 TJW196645:TKI196650 TTS196645:TUE196650 UDO196645:UEA196650 UNK196645:UNW196650 UXG196645:UXS196650 VHC196645:VHO196650 VQY196645:VRK196650 WAU196645:WBG196650 WKQ196645:WLC196650 WUM196645:WUY196650 IA262181:IM262186 RW262181:SI262186 ABS262181:ACE262186 ALO262181:AMA262186 AVK262181:AVW262186 BFG262181:BFS262186 BPC262181:BPO262186 BYY262181:BZK262186 CIU262181:CJG262186 CSQ262181:CTC262186 DCM262181:DCY262186 DMI262181:DMU262186 DWE262181:DWQ262186 EGA262181:EGM262186 EPW262181:EQI262186 EZS262181:FAE262186 FJO262181:FKA262186 FTK262181:FTW262186 GDG262181:GDS262186 GNC262181:GNO262186 GWY262181:GXK262186 HGU262181:HHG262186 HQQ262181:HRC262186 IAM262181:IAY262186 IKI262181:IKU262186 IUE262181:IUQ262186 JEA262181:JEM262186 JNW262181:JOI262186 JXS262181:JYE262186 KHO262181:KIA262186 KRK262181:KRW262186 LBG262181:LBS262186 LLC262181:LLO262186 LUY262181:LVK262186 MEU262181:MFG262186 MOQ262181:MPC262186 MYM262181:MYY262186 NII262181:NIU262186 NSE262181:NSQ262186 OCA262181:OCM262186 OLW262181:OMI262186 OVS262181:OWE262186 PFO262181:PGA262186 PPK262181:PPW262186 PZG262181:PZS262186 QJC262181:QJO262186 QSY262181:QTK262186 RCU262181:RDG262186 RMQ262181:RNC262186 RWM262181:RWY262186 SGI262181:SGU262186 SQE262181:SQQ262186 TAA262181:TAM262186 TJW262181:TKI262186 TTS262181:TUE262186 UDO262181:UEA262186 UNK262181:UNW262186 UXG262181:UXS262186 VHC262181:VHO262186 VQY262181:VRK262186 WAU262181:WBG262186 WKQ262181:WLC262186 WUM262181:WUY262186 IA327717:IM327722 RW327717:SI327722 ABS327717:ACE327722 ALO327717:AMA327722 AVK327717:AVW327722 BFG327717:BFS327722 BPC327717:BPO327722 BYY327717:BZK327722 CIU327717:CJG327722 CSQ327717:CTC327722 DCM327717:DCY327722 DMI327717:DMU327722 DWE327717:DWQ327722 EGA327717:EGM327722 EPW327717:EQI327722 EZS327717:FAE327722 FJO327717:FKA327722 FTK327717:FTW327722 GDG327717:GDS327722 GNC327717:GNO327722 GWY327717:GXK327722 HGU327717:HHG327722 HQQ327717:HRC327722 IAM327717:IAY327722 IKI327717:IKU327722 IUE327717:IUQ327722 JEA327717:JEM327722 JNW327717:JOI327722 JXS327717:JYE327722 KHO327717:KIA327722 KRK327717:KRW327722 LBG327717:LBS327722 LLC327717:LLO327722 LUY327717:LVK327722 MEU327717:MFG327722 MOQ327717:MPC327722 MYM327717:MYY327722 NII327717:NIU327722 NSE327717:NSQ327722 OCA327717:OCM327722 OLW327717:OMI327722 OVS327717:OWE327722 PFO327717:PGA327722 PPK327717:PPW327722 PZG327717:PZS327722 QJC327717:QJO327722 QSY327717:QTK327722 RCU327717:RDG327722 RMQ327717:RNC327722 RWM327717:RWY327722 SGI327717:SGU327722 SQE327717:SQQ327722 TAA327717:TAM327722 TJW327717:TKI327722 TTS327717:TUE327722 UDO327717:UEA327722 UNK327717:UNW327722 UXG327717:UXS327722 VHC327717:VHO327722 VQY327717:VRK327722 WAU327717:WBG327722 WKQ327717:WLC327722 WUM327717:WUY327722 IA393253:IM393258 RW393253:SI393258 ABS393253:ACE393258 ALO393253:AMA393258 AVK393253:AVW393258 BFG393253:BFS393258 BPC393253:BPO393258 BYY393253:BZK393258 CIU393253:CJG393258 CSQ393253:CTC393258 DCM393253:DCY393258 DMI393253:DMU393258 DWE393253:DWQ393258 EGA393253:EGM393258 EPW393253:EQI393258 EZS393253:FAE393258 FJO393253:FKA393258 FTK393253:FTW393258 GDG393253:GDS393258 GNC393253:GNO393258 GWY393253:GXK393258 HGU393253:HHG393258 HQQ393253:HRC393258 IAM393253:IAY393258 IKI393253:IKU393258 IUE393253:IUQ393258 JEA393253:JEM393258 JNW393253:JOI393258 JXS393253:JYE393258 KHO393253:KIA393258 KRK393253:KRW393258 LBG393253:LBS393258 LLC393253:LLO393258 LUY393253:LVK393258 MEU393253:MFG393258 MOQ393253:MPC393258 MYM393253:MYY393258 NII393253:NIU393258 NSE393253:NSQ393258 OCA393253:OCM393258 OLW393253:OMI393258 OVS393253:OWE393258 PFO393253:PGA393258 PPK393253:PPW393258 PZG393253:PZS393258 QJC393253:QJO393258 QSY393253:QTK393258 RCU393253:RDG393258 RMQ393253:RNC393258 RWM393253:RWY393258 SGI393253:SGU393258 SQE393253:SQQ393258 TAA393253:TAM393258 TJW393253:TKI393258 TTS393253:TUE393258 UDO393253:UEA393258 UNK393253:UNW393258 UXG393253:UXS393258 VHC393253:VHO393258 VQY393253:VRK393258 WAU393253:WBG393258 WKQ393253:WLC393258 WUM393253:WUY393258 IA458789:IM458794 RW458789:SI458794 ABS458789:ACE458794 ALO458789:AMA458794 AVK458789:AVW458794 BFG458789:BFS458794 BPC458789:BPO458794 BYY458789:BZK458794 CIU458789:CJG458794 CSQ458789:CTC458794 DCM458789:DCY458794 DMI458789:DMU458794 DWE458789:DWQ458794 EGA458789:EGM458794 EPW458789:EQI458794 EZS458789:FAE458794 FJO458789:FKA458794 FTK458789:FTW458794 GDG458789:GDS458794 GNC458789:GNO458794 GWY458789:GXK458794 HGU458789:HHG458794 HQQ458789:HRC458794 IAM458789:IAY458794 IKI458789:IKU458794 IUE458789:IUQ458794 JEA458789:JEM458794 JNW458789:JOI458794 JXS458789:JYE458794 KHO458789:KIA458794 KRK458789:KRW458794 LBG458789:LBS458794 LLC458789:LLO458794 LUY458789:LVK458794 MEU458789:MFG458794 MOQ458789:MPC458794 MYM458789:MYY458794 NII458789:NIU458794 NSE458789:NSQ458794 OCA458789:OCM458794 OLW458789:OMI458794 OVS458789:OWE458794 PFO458789:PGA458794 PPK458789:PPW458794 PZG458789:PZS458794 QJC458789:QJO458794 QSY458789:QTK458794 RCU458789:RDG458794 RMQ458789:RNC458794 RWM458789:RWY458794 SGI458789:SGU458794 SQE458789:SQQ458794 TAA458789:TAM458794 TJW458789:TKI458794 TTS458789:TUE458794 UDO458789:UEA458794 UNK458789:UNW458794 UXG458789:UXS458794 VHC458789:VHO458794 VQY458789:VRK458794 WAU458789:WBG458794 WKQ458789:WLC458794 WUM458789:WUY458794 IA524325:IM524330 RW524325:SI524330 ABS524325:ACE524330 ALO524325:AMA524330 AVK524325:AVW524330 BFG524325:BFS524330 BPC524325:BPO524330 BYY524325:BZK524330 CIU524325:CJG524330 CSQ524325:CTC524330 DCM524325:DCY524330 DMI524325:DMU524330 DWE524325:DWQ524330 EGA524325:EGM524330 EPW524325:EQI524330 EZS524325:FAE524330 FJO524325:FKA524330 FTK524325:FTW524330 GDG524325:GDS524330 GNC524325:GNO524330 GWY524325:GXK524330 HGU524325:HHG524330 HQQ524325:HRC524330 IAM524325:IAY524330 IKI524325:IKU524330 IUE524325:IUQ524330 JEA524325:JEM524330 JNW524325:JOI524330 JXS524325:JYE524330 KHO524325:KIA524330 KRK524325:KRW524330 LBG524325:LBS524330 LLC524325:LLO524330 LUY524325:LVK524330 MEU524325:MFG524330 MOQ524325:MPC524330 MYM524325:MYY524330 NII524325:NIU524330 NSE524325:NSQ524330 OCA524325:OCM524330 OLW524325:OMI524330 OVS524325:OWE524330 PFO524325:PGA524330 PPK524325:PPW524330 PZG524325:PZS524330 QJC524325:QJO524330 QSY524325:QTK524330 RCU524325:RDG524330 RMQ524325:RNC524330 RWM524325:RWY524330 SGI524325:SGU524330 SQE524325:SQQ524330 TAA524325:TAM524330 TJW524325:TKI524330 TTS524325:TUE524330 UDO524325:UEA524330 UNK524325:UNW524330 UXG524325:UXS524330 VHC524325:VHO524330 VQY524325:VRK524330 WAU524325:WBG524330 WKQ524325:WLC524330 WUM524325:WUY524330 IA589861:IM589866 RW589861:SI589866 ABS589861:ACE589866 ALO589861:AMA589866 AVK589861:AVW589866 BFG589861:BFS589866 BPC589861:BPO589866 BYY589861:BZK589866 CIU589861:CJG589866 CSQ589861:CTC589866 DCM589861:DCY589866 DMI589861:DMU589866 DWE589861:DWQ589866 EGA589861:EGM589866 EPW589861:EQI589866 EZS589861:FAE589866 FJO589861:FKA589866 FTK589861:FTW589866 GDG589861:GDS589866 GNC589861:GNO589866 GWY589861:GXK589866 HGU589861:HHG589866 HQQ589861:HRC589866 IAM589861:IAY589866 IKI589861:IKU589866 IUE589861:IUQ589866 JEA589861:JEM589866 JNW589861:JOI589866 JXS589861:JYE589866 KHO589861:KIA589866 KRK589861:KRW589866 LBG589861:LBS589866 LLC589861:LLO589866 LUY589861:LVK589866 MEU589861:MFG589866 MOQ589861:MPC589866 MYM589861:MYY589866 NII589861:NIU589866 NSE589861:NSQ589866 OCA589861:OCM589866 OLW589861:OMI589866 OVS589861:OWE589866 PFO589861:PGA589866 PPK589861:PPW589866 PZG589861:PZS589866 QJC589861:QJO589866 QSY589861:QTK589866 RCU589861:RDG589866 RMQ589861:RNC589866 RWM589861:RWY589866 SGI589861:SGU589866 SQE589861:SQQ589866 TAA589861:TAM589866 TJW589861:TKI589866 TTS589861:TUE589866 UDO589861:UEA589866 UNK589861:UNW589866 UXG589861:UXS589866 VHC589861:VHO589866 VQY589861:VRK589866 WAU589861:WBG589866 WKQ589861:WLC589866 WUM589861:WUY589866 IA655397:IM655402 RW655397:SI655402 ABS655397:ACE655402 ALO655397:AMA655402 AVK655397:AVW655402 BFG655397:BFS655402 BPC655397:BPO655402 BYY655397:BZK655402 CIU655397:CJG655402 CSQ655397:CTC655402 DCM655397:DCY655402 DMI655397:DMU655402 DWE655397:DWQ655402 EGA655397:EGM655402 EPW655397:EQI655402 EZS655397:FAE655402 FJO655397:FKA655402 FTK655397:FTW655402 GDG655397:GDS655402 GNC655397:GNO655402 GWY655397:GXK655402 HGU655397:HHG655402 HQQ655397:HRC655402 IAM655397:IAY655402 IKI655397:IKU655402 IUE655397:IUQ655402 JEA655397:JEM655402 JNW655397:JOI655402 JXS655397:JYE655402 KHO655397:KIA655402 KRK655397:KRW655402 LBG655397:LBS655402 LLC655397:LLO655402 LUY655397:LVK655402 MEU655397:MFG655402 MOQ655397:MPC655402 MYM655397:MYY655402 NII655397:NIU655402 NSE655397:NSQ655402 OCA655397:OCM655402 OLW655397:OMI655402 OVS655397:OWE655402 PFO655397:PGA655402 PPK655397:PPW655402 PZG655397:PZS655402 QJC655397:QJO655402 QSY655397:QTK655402 RCU655397:RDG655402 RMQ655397:RNC655402 RWM655397:RWY655402 SGI655397:SGU655402 SQE655397:SQQ655402 TAA655397:TAM655402 TJW655397:TKI655402 TTS655397:TUE655402 UDO655397:UEA655402 UNK655397:UNW655402 UXG655397:UXS655402 VHC655397:VHO655402 VQY655397:VRK655402 WAU655397:WBG655402 WKQ655397:WLC655402 WUM655397:WUY655402 IA720933:IM720938 RW720933:SI720938 ABS720933:ACE720938 ALO720933:AMA720938 AVK720933:AVW720938 BFG720933:BFS720938 BPC720933:BPO720938 BYY720933:BZK720938 CIU720933:CJG720938 CSQ720933:CTC720938 DCM720933:DCY720938 DMI720933:DMU720938 DWE720933:DWQ720938 EGA720933:EGM720938 EPW720933:EQI720938 EZS720933:FAE720938 FJO720933:FKA720938 FTK720933:FTW720938 GDG720933:GDS720938 GNC720933:GNO720938 GWY720933:GXK720938 HGU720933:HHG720938 HQQ720933:HRC720938 IAM720933:IAY720938 IKI720933:IKU720938 IUE720933:IUQ720938 JEA720933:JEM720938 JNW720933:JOI720938 JXS720933:JYE720938 KHO720933:KIA720938 KRK720933:KRW720938 LBG720933:LBS720938 LLC720933:LLO720938 LUY720933:LVK720938 MEU720933:MFG720938 MOQ720933:MPC720938 MYM720933:MYY720938 NII720933:NIU720938 NSE720933:NSQ720938 OCA720933:OCM720938 OLW720933:OMI720938 OVS720933:OWE720938 PFO720933:PGA720938 PPK720933:PPW720938 PZG720933:PZS720938 QJC720933:QJO720938 QSY720933:QTK720938 RCU720933:RDG720938 RMQ720933:RNC720938 RWM720933:RWY720938 SGI720933:SGU720938 SQE720933:SQQ720938 TAA720933:TAM720938 TJW720933:TKI720938 TTS720933:TUE720938 UDO720933:UEA720938 UNK720933:UNW720938 UXG720933:UXS720938 VHC720933:VHO720938 VQY720933:VRK720938 WAU720933:WBG720938 WKQ720933:WLC720938 WUM720933:WUY720938 IA786469:IM786474 RW786469:SI786474 ABS786469:ACE786474 ALO786469:AMA786474 AVK786469:AVW786474 BFG786469:BFS786474 BPC786469:BPO786474 BYY786469:BZK786474 CIU786469:CJG786474 CSQ786469:CTC786474 DCM786469:DCY786474 DMI786469:DMU786474 DWE786469:DWQ786474 EGA786469:EGM786474 EPW786469:EQI786474 EZS786469:FAE786474 FJO786469:FKA786474 FTK786469:FTW786474 GDG786469:GDS786474 GNC786469:GNO786474 GWY786469:GXK786474 HGU786469:HHG786474 HQQ786469:HRC786474 IAM786469:IAY786474 IKI786469:IKU786474 IUE786469:IUQ786474 JEA786469:JEM786474 JNW786469:JOI786474 JXS786469:JYE786474 KHO786469:KIA786474 KRK786469:KRW786474 LBG786469:LBS786474 LLC786469:LLO786474 LUY786469:LVK786474 MEU786469:MFG786474 MOQ786469:MPC786474 MYM786469:MYY786474 NII786469:NIU786474 NSE786469:NSQ786474 OCA786469:OCM786474 OLW786469:OMI786474 OVS786469:OWE786474 PFO786469:PGA786474 PPK786469:PPW786474 PZG786469:PZS786474 QJC786469:QJO786474 QSY786469:QTK786474 RCU786469:RDG786474 RMQ786469:RNC786474 RWM786469:RWY786474 SGI786469:SGU786474 SQE786469:SQQ786474 TAA786469:TAM786474 TJW786469:TKI786474 TTS786469:TUE786474 UDO786469:UEA786474 UNK786469:UNW786474 UXG786469:UXS786474 VHC786469:VHO786474 VQY786469:VRK786474 WAU786469:WBG786474 WKQ786469:WLC786474 WUM786469:WUY786474 IA852005:IM852010 RW852005:SI852010 ABS852005:ACE852010 ALO852005:AMA852010 AVK852005:AVW852010 BFG852005:BFS852010 BPC852005:BPO852010 BYY852005:BZK852010 CIU852005:CJG852010 CSQ852005:CTC852010 DCM852005:DCY852010 DMI852005:DMU852010 DWE852005:DWQ852010 EGA852005:EGM852010 EPW852005:EQI852010 EZS852005:FAE852010 FJO852005:FKA852010 FTK852005:FTW852010 GDG852005:GDS852010 GNC852005:GNO852010 GWY852005:GXK852010 HGU852005:HHG852010 HQQ852005:HRC852010 IAM852005:IAY852010 IKI852005:IKU852010 IUE852005:IUQ852010 JEA852005:JEM852010 JNW852005:JOI852010 JXS852005:JYE852010 KHO852005:KIA852010 KRK852005:KRW852010 LBG852005:LBS852010 LLC852005:LLO852010 LUY852005:LVK852010 MEU852005:MFG852010 MOQ852005:MPC852010 MYM852005:MYY852010 NII852005:NIU852010 NSE852005:NSQ852010 OCA852005:OCM852010 OLW852005:OMI852010 OVS852005:OWE852010 PFO852005:PGA852010 PPK852005:PPW852010 PZG852005:PZS852010 QJC852005:QJO852010 QSY852005:QTK852010 RCU852005:RDG852010 RMQ852005:RNC852010 RWM852005:RWY852010 SGI852005:SGU852010 SQE852005:SQQ852010 TAA852005:TAM852010 TJW852005:TKI852010 TTS852005:TUE852010 UDO852005:UEA852010 UNK852005:UNW852010 UXG852005:UXS852010 VHC852005:VHO852010 VQY852005:VRK852010 WAU852005:WBG852010 WKQ852005:WLC852010 WUM852005:WUY852010 IA917541:IM917546 RW917541:SI917546 ABS917541:ACE917546 ALO917541:AMA917546 AVK917541:AVW917546 BFG917541:BFS917546 BPC917541:BPO917546 BYY917541:BZK917546 CIU917541:CJG917546 CSQ917541:CTC917546 DCM917541:DCY917546 DMI917541:DMU917546 DWE917541:DWQ917546 EGA917541:EGM917546 EPW917541:EQI917546 EZS917541:FAE917546 FJO917541:FKA917546 FTK917541:FTW917546 GDG917541:GDS917546 GNC917541:GNO917546 GWY917541:GXK917546 HGU917541:HHG917546 HQQ917541:HRC917546 IAM917541:IAY917546 IKI917541:IKU917546 IUE917541:IUQ917546 JEA917541:JEM917546 JNW917541:JOI917546 JXS917541:JYE917546 KHO917541:KIA917546 KRK917541:KRW917546 LBG917541:LBS917546 LLC917541:LLO917546 LUY917541:LVK917546 MEU917541:MFG917546 MOQ917541:MPC917546 MYM917541:MYY917546 NII917541:NIU917546 NSE917541:NSQ917546 OCA917541:OCM917546 OLW917541:OMI917546 OVS917541:OWE917546 PFO917541:PGA917546 PPK917541:PPW917546 PZG917541:PZS917546 QJC917541:QJO917546 QSY917541:QTK917546 RCU917541:RDG917546 RMQ917541:RNC917546 RWM917541:RWY917546 SGI917541:SGU917546 SQE917541:SQQ917546 TAA917541:TAM917546 TJW917541:TKI917546 TTS917541:TUE917546 UDO917541:UEA917546 UNK917541:UNW917546 UXG917541:UXS917546 VHC917541:VHO917546 VQY917541:VRK917546 WAU917541:WBG917546 WKQ917541:WLC917546 WUM917541:WUY917546 IA983077:IM983082 RW983077:SI983082 ABS983077:ACE983082 ALO983077:AMA983082 AVK983077:AVW983082 BFG983077:BFS983082 BPC983077:BPO983082 BYY983077:BZK983082 CIU983077:CJG983082 CSQ983077:CTC983082 DCM983077:DCY983082 DMI983077:DMU983082 DWE983077:DWQ983082 EGA983077:EGM983082 EPW983077:EQI983082 EZS983077:FAE983082 FJO983077:FKA983082 FTK983077:FTW983082 GDG983077:GDS983082 GNC983077:GNO983082 GWY983077:GXK983082 HGU983077:HHG983082 HQQ983077:HRC983082 IAM983077:IAY983082 IKI983077:IKU983082 IUE983077:IUQ983082 JEA983077:JEM983082 JNW983077:JOI983082 JXS983077:JYE983082 KHO983077:KIA983082 KRK983077:KRW983082 LBG983077:LBS983082 LLC983077:LLO983082 LUY983077:LVK983082 MEU983077:MFG983082 MOQ983077:MPC983082 MYM983077:MYY983082 NII983077:NIU983082 NSE983077:NSQ983082 OCA983077:OCM983082 OLW983077:OMI983082 OVS983077:OWE983082 PFO983077:PGA983082 PPK983077:PPW983082 PZG983077:PZS983082 QJC983077:QJO983082 QSY983077:QTK983082 RCU983077:RDG983082 RMQ983077:RNC983082 RWM983077:RWY983082 SGI983077:SGU983082 SQE983077:SQQ983082 TAA983077:TAM983082 TJW983077:TKI983082 TTS983077:TUE983082 UDO983077:UEA983082 UNK983077:UNW983082 UXG983077:UXS983082 VHC983077:VHO983082 VQY983077:VRK983082 WAU983077:WBG983082 WKQ983077:WLC983082 WUM983077:WUY983082 IA65580:IM65585 RW65580:SI65585 ABS65580:ACE65585 ALO65580:AMA65585 AVK65580:AVW65585 BFG65580:BFS65585 BPC65580:BPO65585 BYY65580:BZK65585 CIU65580:CJG65585 CSQ65580:CTC65585 DCM65580:DCY65585 DMI65580:DMU65585 DWE65580:DWQ65585 EGA65580:EGM65585 EPW65580:EQI65585 EZS65580:FAE65585 FJO65580:FKA65585 FTK65580:FTW65585 GDG65580:GDS65585 GNC65580:GNO65585 GWY65580:GXK65585 HGU65580:HHG65585 HQQ65580:HRC65585 IAM65580:IAY65585 IKI65580:IKU65585 IUE65580:IUQ65585 JEA65580:JEM65585 JNW65580:JOI65585 JXS65580:JYE65585 KHO65580:KIA65585 KRK65580:KRW65585 LBG65580:LBS65585 LLC65580:LLO65585 LUY65580:LVK65585 MEU65580:MFG65585 MOQ65580:MPC65585 MYM65580:MYY65585 NII65580:NIU65585 NSE65580:NSQ65585 OCA65580:OCM65585 OLW65580:OMI65585 OVS65580:OWE65585 PFO65580:PGA65585 PPK65580:PPW65585 PZG65580:PZS65585 QJC65580:QJO65585 QSY65580:QTK65585 RCU65580:RDG65585 RMQ65580:RNC65585 RWM65580:RWY65585 SGI65580:SGU65585 SQE65580:SQQ65585 TAA65580:TAM65585 TJW65580:TKI65585 TTS65580:TUE65585 UDO65580:UEA65585 UNK65580:UNW65585 UXG65580:UXS65585 VHC65580:VHO65585 VQY65580:VRK65585 WAU65580:WBG65585 WKQ65580:WLC65585 WUM65580:WUY65585 IA131116:IM131121 RW131116:SI131121 ABS131116:ACE131121 ALO131116:AMA131121 AVK131116:AVW131121 BFG131116:BFS131121 BPC131116:BPO131121 BYY131116:BZK131121 CIU131116:CJG131121 CSQ131116:CTC131121 DCM131116:DCY131121 DMI131116:DMU131121 DWE131116:DWQ131121 EGA131116:EGM131121 EPW131116:EQI131121 EZS131116:FAE131121 FJO131116:FKA131121 FTK131116:FTW131121 GDG131116:GDS131121 GNC131116:GNO131121 GWY131116:GXK131121 HGU131116:HHG131121 HQQ131116:HRC131121 IAM131116:IAY131121 IKI131116:IKU131121 IUE131116:IUQ131121 JEA131116:JEM131121 JNW131116:JOI131121 JXS131116:JYE131121 KHO131116:KIA131121 KRK131116:KRW131121 LBG131116:LBS131121 LLC131116:LLO131121 LUY131116:LVK131121 MEU131116:MFG131121 MOQ131116:MPC131121 MYM131116:MYY131121 NII131116:NIU131121 NSE131116:NSQ131121 OCA131116:OCM131121 OLW131116:OMI131121 OVS131116:OWE131121 PFO131116:PGA131121 PPK131116:PPW131121 PZG131116:PZS131121 QJC131116:QJO131121 QSY131116:QTK131121 RCU131116:RDG131121 RMQ131116:RNC131121 RWM131116:RWY131121 SGI131116:SGU131121 SQE131116:SQQ131121 TAA131116:TAM131121 TJW131116:TKI131121 TTS131116:TUE131121 UDO131116:UEA131121 UNK131116:UNW131121 UXG131116:UXS131121 VHC131116:VHO131121 VQY131116:VRK131121 WAU131116:WBG131121 WKQ131116:WLC131121 WUM131116:WUY131121 IA196652:IM196657 RW196652:SI196657 ABS196652:ACE196657 ALO196652:AMA196657 AVK196652:AVW196657 BFG196652:BFS196657 BPC196652:BPO196657 BYY196652:BZK196657 CIU196652:CJG196657 CSQ196652:CTC196657 DCM196652:DCY196657 DMI196652:DMU196657 DWE196652:DWQ196657 EGA196652:EGM196657 EPW196652:EQI196657 EZS196652:FAE196657 FJO196652:FKA196657 FTK196652:FTW196657 GDG196652:GDS196657 GNC196652:GNO196657 GWY196652:GXK196657 HGU196652:HHG196657 HQQ196652:HRC196657 IAM196652:IAY196657 IKI196652:IKU196657 IUE196652:IUQ196657 JEA196652:JEM196657 JNW196652:JOI196657 JXS196652:JYE196657 KHO196652:KIA196657 KRK196652:KRW196657 LBG196652:LBS196657 LLC196652:LLO196657 LUY196652:LVK196657 MEU196652:MFG196657 MOQ196652:MPC196657 MYM196652:MYY196657 NII196652:NIU196657 NSE196652:NSQ196657 OCA196652:OCM196657 OLW196652:OMI196657 OVS196652:OWE196657 PFO196652:PGA196657 PPK196652:PPW196657 PZG196652:PZS196657 QJC196652:QJO196657 QSY196652:QTK196657 RCU196652:RDG196657 RMQ196652:RNC196657 RWM196652:RWY196657 SGI196652:SGU196657 SQE196652:SQQ196657 TAA196652:TAM196657 TJW196652:TKI196657 TTS196652:TUE196657 UDO196652:UEA196657 UNK196652:UNW196657 UXG196652:UXS196657 VHC196652:VHO196657 VQY196652:VRK196657 WAU196652:WBG196657 WKQ196652:WLC196657 WUM196652:WUY196657 IA262188:IM262193 RW262188:SI262193 ABS262188:ACE262193 ALO262188:AMA262193 AVK262188:AVW262193 BFG262188:BFS262193 BPC262188:BPO262193 BYY262188:BZK262193 CIU262188:CJG262193 CSQ262188:CTC262193 DCM262188:DCY262193 DMI262188:DMU262193 DWE262188:DWQ262193 EGA262188:EGM262193 EPW262188:EQI262193 EZS262188:FAE262193 FJO262188:FKA262193 FTK262188:FTW262193 GDG262188:GDS262193 GNC262188:GNO262193 GWY262188:GXK262193 HGU262188:HHG262193 HQQ262188:HRC262193 IAM262188:IAY262193 IKI262188:IKU262193 IUE262188:IUQ262193 JEA262188:JEM262193 JNW262188:JOI262193 JXS262188:JYE262193 KHO262188:KIA262193 KRK262188:KRW262193 LBG262188:LBS262193 LLC262188:LLO262193 LUY262188:LVK262193 MEU262188:MFG262193 MOQ262188:MPC262193 MYM262188:MYY262193 NII262188:NIU262193 NSE262188:NSQ262193 OCA262188:OCM262193 OLW262188:OMI262193 OVS262188:OWE262193 PFO262188:PGA262193 PPK262188:PPW262193 PZG262188:PZS262193 QJC262188:QJO262193 QSY262188:QTK262193 RCU262188:RDG262193 RMQ262188:RNC262193 RWM262188:RWY262193 SGI262188:SGU262193 SQE262188:SQQ262193 TAA262188:TAM262193 TJW262188:TKI262193 TTS262188:TUE262193 UDO262188:UEA262193 UNK262188:UNW262193 UXG262188:UXS262193 VHC262188:VHO262193 VQY262188:VRK262193 WAU262188:WBG262193 WKQ262188:WLC262193 WUM262188:WUY262193 IA327724:IM327729 RW327724:SI327729 ABS327724:ACE327729 ALO327724:AMA327729 AVK327724:AVW327729 BFG327724:BFS327729 BPC327724:BPO327729 BYY327724:BZK327729 CIU327724:CJG327729 CSQ327724:CTC327729 DCM327724:DCY327729 DMI327724:DMU327729 DWE327724:DWQ327729 EGA327724:EGM327729 EPW327724:EQI327729 EZS327724:FAE327729 FJO327724:FKA327729 FTK327724:FTW327729 GDG327724:GDS327729 GNC327724:GNO327729 GWY327724:GXK327729 HGU327724:HHG327729 HQQ327724:HRC327729 IAM327724:IAY327729 IKI327724:IKU327729 IUE327724:IUQ327729 JEA327724:JEM327729 JNW327724:JOI327729 JXS327724:JYE327729 KHO327724:KIA327729 KRK327724:KRW327729 LBG327724:LBS327729 LLC327724:LLO327729 LUY327724:LVK327729 MEU327724:MFG327729 MOQ327724:MPC327729 MYM327724:MYY327729 NII327724:NIU327729 NSE327724:NSQ327729 OCA327724:OCM327729 OLW327724:OMI327729 OVS327724:OWE327729 PFO327724:PGA327729 PPK327724:PPW327729 PZG327724:PZS327729 QJC327724:QJO327729 QSY327724:QTK327729 RCU327724:RDG327729 RMQ327724:RNC327729 RWM327724:RWY327729 SGI327724:SGU327729 SQE327724:SQQ327729 TAA327724:TAM327729 TJW327724:TKI327729 TTS327724:TUE327729 UDO327724:UEA327729 UNK327724:UNW327729 UXG327724:UXS327729 VHC327724:VHO327729 VQY327724:VRK327729 WAU327724:WBG327729 WKQ327724:WLC327729 WUM327724:WUY327729 IA393260:IM393265 RW393260:SI393265 ABS393260:ACE393265 ALO393260:AMA393265 AVK393260:AVW393265 BFG393260:BFS393265 BPC393260:BPO393265 BYY393260:BZK393265 CIU393260:CJG393265 CSQ393260:CTC393265 DCM393260:DCY393265 DMI393260:DMU393265 DWE393260:DWQ393265 EGA393260:EGM393265 EPW393260:EQI393265 EZS393260:FAE393265 FJO393260:FKA393265 FTK393260:FTW393265 GDG393260:GDS393265 GNC393260:GNO393265 GWY393260:GXK393265 HGU393260:HHG393265 HQQ393260:HRC393265 IAM393260:IAY393265 IKI393260:IKU393265 IUE393260:IUQ393265 JEA393260:JEM393265 JNW393260:JOI393265 JXS393260:JYE393265 KHO393260:KIA393265 KRK393260:KRW393265 LBG393260:LBS393265 LLC393260:LLO393265 LUY393260:LVK393265 MEU393260:MFG393265 MOQ393260:MPC393265 MYM393260:MYY393265 NII393260:NIU393265 NSE393260:NSQ393265 OCA393260:OCM393265 OLW393260:OMI393265 OVS393260:OWE393265 PFO393260:PGA393265 PPK393260:PPW393265 PZG393260:PZS393265 QJC393260:QJO393265 QSY393260:QTK393265 RCU393260:RDG393265 RMQ393260:RNC393265 RWM393260:RWY393265 SGI393260:SGU393265 SQE393260:SQQ393265 TAA393260:TAM393265 TJW393260:TKI393265 TTS393260:TUE393265 UDO393260:UEA393265 UNK393260:UNW393265 UXG393260:UXS393265 VHC393260:VHO393265 VQY393260:VRK393265 WAU393260:WBG393265 WKQ393260:WLC393265 WUM393260:WUY393265 IA458796:IM458801 RW458796:SI458801 ABS458796:ACE458801 ALO458796:AMA458801 AVK458796:AVW458801 BFG458796:BFS458801 BPC458796:BPO458801 BYY458796:BZK458801 CIU458796:CJG458801 CSQ458796:CTC458801 DCM458796:DCY458801 DMI458796:DMU458801 DWE458796:DWQ458801 EGA458796:EGM458801 EPW458796:EQI458801 EZS458796:FAE458801 FJO458796:FKA458801 FTK458796:FTW458801 GDG458796:GDS458801 GNC458796:GNO458801 GWY458796:GXK458801 HGU458796:HHG458801 HQQ458796:HRC458801 IAM458796:IAY458801 IKI458796:IKU458801 IUE458796:IUQ458801 JEA458796:JEM458801 JNW458796:JOI458801 JXS458796:JYE458801 KHO458796:KIA458801 KRK458796:KRW458801 LBG458796:LBS458801 LLC458796:LLO458801 LUY458796:LVK458801 MEU458796:MFG458801 MOQ458796:MPC458801 MYM458796:MYY458801 NII458796:NIU458801 NSE458796:NSQ458801 OCA458796:OCM458801 OLW458796:OMI458801 OVS458796:OWE458801 PFO458796:PGA458801 PPK458796:PPW458801 PZG458796:PZS458801 QJC458796:QJO458801 QSY458796:QTK458801 RCU458796:RDG458801 RMQ458796:RNC458801 RWM458796:RWY458801 SGI458796:SGU458801 SQE458796:SQQ458801 TAA458796:TAM458801 TJW458796:TKI458801 TTS458796:TUE458801 UDO458796:UEA458801 UNK458796:UNW458801 UXG458796:UXS458801 VHC458796:VHO458801 VQY458796:VRK458801 WAU458796:WBG458801 WKQ458796:WLC458801 WUM458796:WUY458801 IA524332:IM524337 RW524332:SI524337 ABS524332:ACE524337 ALO524332:AMA524337 AVK524332:AVW524337 BFG524332:BFS524337 BPC524332:BPO524337 BYY524332:BZK524337 CIU524332:CJG524337 CSQ524332:CTC524337 DCM524332:DCY524337 DMI524332:DMU524337 DWE524332:DWQ524337 EGA524332:EGM524337 EPW524332:EQI524337 EZS524332:FAE524337 FJO524332:FKA524337 FTK524332:FTW524337 GDG524332:GDS524337 GNC524332:GNO524337 GWY524332:GXK524337 HGU524332:HHG524337 HQQ524332:HRC524337 IAM524332:IAY524337 IKI524332:IKU524337 IUE524332:IUQ524337 JEA524332:JEM524337 JNW524332:JOI524337 JXS524332:JYE524337 KHO524332:KIA524337 KRK524332:KRW524337 LBG524332:LBS524337 LLC524332:LLO524337 LUY524332:LVK524337 MEU524332:MFG524337 MOQ524332:MPC524337 MYM524332:MYY524337 NII524332:NIU524337 NSE524332:NSQ524337 OCA524332:OCM524337 OLW524332:OMI524337 OVS524332:OWE524337 PFO524332:PGA524337 PPK524332:PPW524337 PZG524332:PZS524337 QJC524332:QJO524337 QSY524332:QTK524337 RCU524332:RDG524337 RMQ524332:RNC524337 RWM524332:RWY524337 SGI524332:SGU524337 SQE524332:SQQ524337 TAA524332:TAM524337 TJW524332:TKI524337 TTS524332:TUE524337 UDO524332:UEA524337 UNK524332:UNW524337 UXG524332:UXS524337 VHC524332:VHO524337 VQY524332:VRK524337 WAU524332:WBG524337 WKQ524332:WLC524337 WUM524332:WUY524337 IA589868:IM589873 RW589868:SI589873 ABS589868:ACE589873 ALO589868:AMA589873 AVK589868:AVW589873 BFG589868:BFS589873 BPC589868:BPO589873 BYY589868:BZK589873 CIU589868:CJG589873 CSQ589868:CTC589873 DCM589868:DCY589873 DMI589868:DMU589873 DWE589868:DWQ589873 EGA589868:EGM589873 EPW589868:EQI589873 EZS589868:FAE589873 FJO589868:FKA589873 FTK589868:FTW589873 GDG589868:GDS589873 GNC589868:GNO589873 GWY589868:GXK589873 HGU589868:HHG589873 HQQ589868:HRC589873 IAM589868:IAY589873 IKI589868:IKU589873 IUE589868:IUQ589873 JEA589868:JEM589873 JNW589868:JOI589873 JXS589868:JYE589873 KHO589868:KIA589873 KRK589868:KRW589873 LBG589868:LBS589873 LLC589868:LLO589873 LUY589868:LVK589873 MEU589868:MFG589873 MOQ589868:MPC589873 MYM589868:MYY589873 NII589868:NIU589873 NSE589868:NSQ589873 OCA589868:OCM589873 OLW589868:OMI589873 OVS589868:OWE589873 PFO589868:PGA589873 PPK589868:PPW589873 PZG589868:PZS589873 QJC589868:QJO589873 QSY589868:QTK589873 RCU589868:RDG589873 RMQ589868:RNC589873 RWM589868:RWY589873 SGI589868:SGU589873 SQE589868:SQQ589873 TAA589868:TAM589873 TJW589868:TKI589873 TTS589868:TUE589873 UDO589868:UEA589873 UNK589868:UNW589873 UXG589868:UXS589873 VHC589868:VHO589873 VQY589868:VRK589873 WAU589868:WBG589873 WKQ589868:WLC589873 WUM589868:WUY589873 IA655404:IM655409 RW655404:SI655409 ABS655404:ACE655409 ALO655404:AMA655409 AVK655404:AVW655409 BFG655404:BFS655409 BPC655404:BPO655409 BYY655404:BZK655409 CIU655404:CJG655409 CSQ655404:CTC655409 DCM655404:DCY655409 DMI655404:DMU655409 DWE655404:DWQ655409 EGA655404:EGM655409 EPW655404:EQI655409 EZS655404:FAE655409 FJO655404:FKA655409 FTK655404:FTW655409 GDG655404:GDS655409 GNC655404:GNO655409 GWY655404:GXK655409 HGU655404:HHG655409 HQQ655404:HRC655409 IAM655404:IAY655409 IKI655404:IKU655409 IUE655404:IUQ655409 JEA655404:JEM655409 JNW655404:JOI655409 JXS655404:JYE655409 KHO655404:KIA655409 KRK655404:KRW655409 LBG655404:LBS655409 LLC655404:LLO655409 LUY655404:LVK655409 MEU655404:MFG655409 MOQ655404:MPC655409 MYM655404:MYY655409 NII655404:NIU655409 NSE655404:NSQ655409 OCA655404:OCM655409 OLW655404:OMI655409 OVS655404:OWE655409 PFO655404:PGA655409 PPK655404:PPW655409 PZG655404:PZS655409 QJC655404:QJO655409 QSY655404:QTK655409 RCU655404:RDG655409 RMQ655404:RNC655409 RWM655404:RWY655409 SGI655404:SGU655409 SQE655404:SQQ655409 TAA655404:TAM655409 TJW655404:TKI655409 TTS655404:TUE655409 UDO655404:UEA655409 UNK655404:UNW655409 UXG655404:UXS655409 VHC655404:VHO655409 VQY655404:VRK655409 WAU655404:WBG655409 WKQ655404:WLC655409 WUM655404:WUY655409 IA720940:IM720945 RW720940:SI720945 ABS720940:ACE720945 ALO720940:AMA720945 AVK720940:AVW720945 BFG720940:BFS720945 BPC720940:BPO720945 BYY720940:BZK720945 CIU720940:CJG720945 CSQ720940:CTC720945 DCM720940:DCY720945 DMI720940:DMU720945 DWE720940:DWQ720945 EGA720940:EGM720945 EPW720940:EQI720945 EZS720940:FAE720945 FJO720940:FKA720945 FTK720940:FTW720945 GDG720940:GDS720945 GNC720940:GNO720945 GWY720940:GXK720945 HGU720940:HHG720945 HQQ720940:HRC720945 IAM720940:IAY720945 IKI720940:IKU720945 IUE720940:IUQ720945 JEA720940:JEM720945 JNW720940:JOI720945 JXS720940:JYE720945 KHO720940:KIA720945 KRK720940:KRW720945 LBG720940:LBS720945 LLC720940:LLO720945 LUY720940:LVK720945 MEU720940:MFG720945 MOQ720940:MPC720945 MYM720940:MYY720945 NII720940:NIU720945 NSE720940:NSQ720945 OCA720940:OCM720945 OLW720940:OMI720945 OVS720940:OWE720945 PFO720940:PGA720945 PPK720940:PPW720945 PZG720940:PZS720945 QJC720940:QJO720945 QSY720940:QTK720945 RCU720940:RDG720945 RMQ720940:RNC720945 RWM720940:RWY720945 SGI720940:SGU720945 SQE720940:SQQ720945 TAA720940:TAM720945 TJW720940:TKI720945 TTS720940:TUE720945 UDO720940:UEA720945 UNK720940:UNW720945 UXG720940:UXS720945 VHC720940:VHO720945 VQY720940:VRK720945 WAU720940:WBG720945 WKQ720940:WLC720945 WUM720940:WUY720945 IA786476:IM786481 RW786476:SI786481 ABS786476:ACE786481 ALO786476:AMA786481 AVK786476:AVW786481 BFG786476:BFS786481 BPC786476:BPO786481 BYY786476:BZK786481 CIU786476:CJG786481 CSQ786476:CTC786481 DCM786476:DCY786481 DMI786476:DMU786481 DWE786476:DWQ786481 EGA786476:EGM786481 EPW786476:EQI786481 EZS786476:FAE786481 FJO786476:FKA786481 FTK786476:FTW786481 GDG786476:GDS786481 GNC786476:GNO786481 GWY786476:GXK786481 HGU786476:HHG786481 HQQ786476:HRC786481 IAM786476:IAY786481 IKI786476:IKU786481 IUE786476:IUQ786481 JEA786476:JEM786481 JNW786476:JOI786481 JXS786476:JYE786481 KHO786476:KIA786481 KRK786476:KRW786481 LBG786476:LBS786481 LLC786476:LLO786481 LUY786476:LVK786481 MEU786476:MFG786481 MOQ786476:MPC786481 MYM786476:MYY786481 NII786476:NIU786481 NSE786476:NSQ786481 OCA786476:OCM786481 OLW786476:OMI786481 OVS786476:OWE786481 PFO786476:PGA786481 PPK786476:PPW786481 PZG786476:PZS786481 QJC786476:QJO786481 QSY786476:QTK786481 RCU786476:RDG786481 RMQ786476:RNC786481 RWM786476:RWY786481 SGI786476:SGU786481 SQE786476:SQQ786481 TAA786476:TAM786481 TJW786476:TKI786481 TTS786476:TUE786481 UDO786476:UEA786481 UNK786476:UNW786481 UXG786476:UXS786481 VHC786476:VHO786481 VQY786476:VRK786481 WAU786476:WBG786481 WKQ786476:WLC786481 WUM786476:WUY786481 IA852012:IM852017 RW852012:SI852017 ABS852012:ACE852017 ALO852012:AMA852017 AVK852012:AVW852017 BFG852012:BFS852017 BPC852012:BPO852017 BYY852012:BZK852017 CIU852012:CJG852017 CSQ852012:CTC852017 DCM852012:DCY852017 DMI852012:DMU852017 DWE852012:DWQ852017 EGA852012:EGM852017 EPW852012:EQI852017 EZS852012:FAE852017 FJO852012:FKA852017 FTK852012:FTW852017 GDG852012:GDS852017 GNC852012:GNO852017 GWY852012:GXK852017 HGU852012:HHG852017 HQQ852012:HRC852017 IAM852012:IAY852017 IKI852012:IKU852017 IUE852012:IUQ852017 JEA852012:JEM852017 JNW852012:JOI852017 JXS852012:JYE852017 KHO852012:KIA852017 KRK852012:KRW852017 LBG852012:LBS852017 LLC852012:LLO852017 LUY852012:LVK852017 MEU852012:MFG852017 MOQ852012:MPC852017 MYM852012:MYY852017 NII852012:NIU852017 NSE852012:NSQ852017 OCA852012:OCM852017 OLW852012:OMI852017 OVS852012:OWE852017 PFO852012:PGA852017 PPK852012:PPW852017 PZG852012:PZS852017 QJC852012:QJO852017 QSY852012:QTK852017 RCU852012:RDG852017 RMQ852012:RNC852017 RWM852012:RWY852017 SGI852012:SGU852017 SQE852012:SQQ852017 TAA852012:TAM852017 TJW852012:TKI852017 TTS852012:TUE852017 UDO852012:UEA852017 UNK852012:UNW852017 UXG852012:UXS852017 VHC852012:VHO852017 VQY852012:VRK852017 WAU852012:WBG852017 WKQ852012:WLC852017 WUM852012:WUY852017 IA917548:IM917553 RW917548:SI917553 ABS917548:ACE917553 ALO917548:AMA917553 AVK917548:AVW917553 BFG917548:BFS917553 BPC917548:BPO917553 BYY917548:BZK917553 CIU917548:CJG917553 CSQ917548:CTC917553 DCM917548:DCY917553 DMI917548:DMU917553 DWE917548:DWQ917553 EGA917548:EGM917553 EPW917548:EQI917553 EZS917548:FAE917553 FJO917548:FKA917553 FTK917548:FTW917553 GDG917548:GDS917553 GNC917548:GNO917553 GWY917548:GXK917553 HGU917548:HHG917553 HQQ917548:HRC917553 IAM917548:IAY917553 IKI917548:IKU917553 IUE917548:IUQ917553 JEA917548:JEM917553 JNW917548:JOI917553 JXS917548:JYE917553 KHO917548:KIA917553 KRK917548:KRW917553 LBG917548:LBS917553 LLC917548:LLO917553 LUY917548:LVK917553 MEU917548:MFG917553 MOQ917548:MPC917553 MYM917548:MYY917553 NII917548:NIU917553 NSE917548:NSQ917553 OCA917548:OCM917553 OLW917548:OMI917553 OVS917548:OWE917553 PFO917548:PGA917553 PPK917548:PPW917553 PZG917548:PZS917553 QJC917548:QJO917553 QSY917548:QTK917553 RCU917548:RDG917553 RMQ917548:RNC917553 RWM917548:RWY917553 SGI917548:SGU917553 SQE917548:SQQ917553 TAA917548:TAM917553 TJW917548:TKI917553 TTS917548:TUE917553 UDO917548:UEA917553 UNK917548:UNW917553 UXG917548:UXS917553 VHC917548:VHO917553 VQY917548:VRK917553 WAU917548:WBG917553 WKQ917548:WLC917553 WUM917548:WUY917553 IA983084:IM983089 RW983084:SI983089 ABS983084:ACE983089 ALO983084:AMA983089 AVK983084:AVW983089 BFG983084:BFS983089 BPC983084:BPO983089 BYY983084:BZK983089 CIU983084:CJG983089 CSQ983084:CTC983089 DCM983084:DCY983089 DMI983084:DMU983089 DWE983084:DWQ983089 EGA983084:EGM983089 EPW983084:EQI983089 EZS983084:FAE983089 FJO983084:FKA983089 FTK983084:FTW983089 GDG983084:GDS983089 GNC983084:GNO983089 GWY983084:GXK983089 HGU983084:HHG983089 HQQ983084:HRC983089 IAM983084:IAY983089 IKI983084:IKU983089 IUE983084:IUQ983089 JEA983084:JEM983089 JNW983084:JOI983089 JXS983084:JYE983089 KHO983084:KIA983089 KRK983084:KRW983089 LBG983084:LBS983089 LLC983084:LLO983089 LUY983084:LVK983089 MEU983084:MFG983089 MOQ983084:MPC983089 MYM983084:MYY983089 NII983084:NIU983089 NSE983084:NSQ983089 OCA983084:OCM983089 OLW983084:OMI983089 OVS983084:OWE983089 PFO983084:PGA983089 PPK983084:PPW983089 PZG983084:PZS983089 QJC983084:QJO983089 QSY983084:QTK983089 RCU983084:RDG983089 RMQ983084:RNC983089 RWM983084:RWY983089 SGI983084:SGU983089 SQE983084:SQQ983089 TAA983084:TAM983089 TJW983084:TKI983089 TTS983084:TUE983089 UDO983084:UEA983089 UNK983084:UNW983089 UXG983084:UXS983089 VHC983084:VHO983089 VQY983084:VRK983089 WAU983084:WBG983089 WKQ983084:WLC983089 X983061:AC983075 X917525:AC917539 X851989:AC852003 X786453:AC786467 X720917:AC720931 X655381:AC655395 X589845:AC589859 X524309:AC524323 X458773:AC458787 X393237:AC393251 X327701:AC327715 X262165:AC262179 X196629:AC196643 X131093:AC131107 X65557:AC65571 B196645:AC196650 B262181:AC262186 B327717:AC327722 B393253:AC393258 B458789:AC458794 B524325:AC524330 B589861:AC589866 B655397:AC655402 B720933:AC720938 B786469:AC786474 B852005:AC852010 B917541:AC917546 B983077:AC983082 B65573:AC65578 B65580:AC65585 B131116:AC131121 B196652:AC196657 B262188:AC262193 B327724:AC327729 B393260:AC393265 B458796:AC458801 B524332:AC524337 B589868:AC589873 B655404:AC655409 B720940:AC720945 B786476:AC786481 B852012:AC852017 B917548:AC917553 B983084:AC983089 B131109:AC131114 RW17:SI29 ABS17:ACE29 ALO17:AMA29 AVK17:AVW29 BFG17:BFS29 BPC17:BPO29 BYY17:BZK29 CIU17:CJG29 CSQ17:CTC29 DCM17:DCY29 DMI17:DMU29 DWE17:DWQ29 EGA17:EGM29 EPW17:EQI29 EZS17:FAE29 FJO17:FKA29 FTK17:FTW29 GDG17:GDS29 GNC17:GNO29 GWY17:GXK29 HGU17:HHG29 HQQ17:HRC29 IAM17:IAY29 IKI17:IKU29 IUE17:IUQ29 JEA17:JEM29 JNW17:JOI29 JXS17:JYE29 KHO17:KIA29 KRK17:KRW29 LBG17:LBS29 LLC17:LLO29 LUY17:LVK29 MEU17:MFG29 MOQ17:MPC29 MYM17:MYY29 NII17:NIU29 NSE17:NSQ29 OCA17:OCM29 OLW17:OMI29 OVS17:OWE29 PFO17:PGA29 PPK17:PPW29 PZG17:PZS29 QJC17:QJO29 QSY17:QTK29 RCU17:RDG29 RMQ17:RNC29 RWM17:RWY29 SGI17:SGU29 SQE17:SQQ29 TAA17:TAM29 TJW17:TKI29 TTS17:TUE29 UDO17:UEA29 UNK17:UNW29 UXG17:UXS29 VHC17:VHO29 VQY17:VRK29 WAU17:WBG29 WKQ17:WLC29 WUM17:WUY29 B18:AR29 IA17:IM29 RZ32:SI69 ABV32:ACE69 ALR32:AMA69 AVN32:AVW69 BFJ32:BFS69 BPF32:BPO69 BZB32:BZK69 CIX32:CJG69 CST32:CTC69 DCP32:DCY69 DML32:DMU69 DWH32:DWQ69 EGD32:EGM69 EPZ32:EQI69 EZV32:FAE69 FJR32:FKA69 FTN32:FTW69 GDJ32:GDS69 GNF32:GNO69 GXB32:GXK69 HGX32:HHG69 HQT32:HRC69 IAP32:IAY69 IKL32:IKU69 IUH32:IUQ69 JED32:JEM69 JNZ32:JOI69 JXV32:JYE69 KHR32:KIA69 KRN32:KRW69 LBJ32:LBS69 LLF32:LLO69 LVB32:LVK69 MEX32:MFG69 MOT32:MPC69 MYP32:MYY69 NIL32:NIU69 NSH32:NSQ69 OCD32:OCM69 OLZ32:OMI69 OVV32:OWE69 PFR32:PGA69 PPN32:PPW69 PZJ32:PZS69 QJF32:QJO69 QTB32:QTK69 RCX32:RDG69 RMT32:RNC69 RWP32:RWY69 SGL32:SGU69 SQH32:SQQ69 TAD32:TAM69 TJZ32:TKI69 TTV32:TUE69 UDR32:UEA69 UNN32:UNW69 UXJ32:UXS69 VHF32:VHO69 VRB32:VRK69 WAX32:WBG69 WKT32:WLC69 WUP32:WUY69 IA31:IC69 RW31:RY69 ABS31:ABU69 ALO31:ALQ69 AVK31:AVM69 BFG31:BFI69 BPC31:BPE69 BYY31:BZA69 CIU31:CIW69 CSQ31:CSS69 DCM31:DCO69 DMI31:DMK69 DWE31:DWG69 EGA31:EGC69 EPW31:EPY69 EZS31:EZU69 FJO31:FJQ69 FTK31:FTM69 GDG31:GDI69 GNC31:GNE69 GWY31:GXA69 HGU31:HGW69 HQQ31:HQS69 IAM31:IAO69 IKI31:IKK69 IUE31:IUG69 JEA31:JEC69 JNW31:JNY69 JXS31:JXU69 KHO31:KHQ69 KRK31:KRM69 LBG31:LBI69 LLC31:LLE69 LUY31:LVA69 MEU31:MEW69 MOQ31:MOS69 MYM31:MYO69 NII31:NIK69 NSE31:NSG69 OCA31:OCC69 OLW31:OLY69 OVS31:OVU69 PFO31:PFQ69 PPK31:PPM69 PZG31:PZI69 QJC31:QJE69 QSY31:QTA69 RCU31:RCW69 RMQ31:RMS69 RWM31:RWO69 SGI31:SGK69 SQE31:SQG69 TAA31:TAC69 TJW31:TJY69 TTS31:TTU69 UDO31:UDQ69 UNK31:UNM69 UXG31:UXI69 VHC31:VHE69 VQY31:VRA69 WAU31:WAW69 WKQ31:WKS69 WUM31:WUO69 B31:AR69 ID32:IM69 B71:AR75 IA70:IM76 RW70:SI76 ABS70:ACE76 ALO70:AMA76 AVK70:AVW76 BFG70:BFS76 BPC70:BPO76 BYY70:BZK76 CIU70:CJG76 CSQ70:CTC76 DCM70:DCY76 DMI70:DMU76 DWE70:DWQ76 EGA70:EGM76 EPW70:EQI76 EZS70:FAE76 FJO70:FKA76 FTK70:FTW76 GDG70:GDS76 GNC70:GNO76 GWY70:GXK76 HGU70:HHG76 HQQ70:HRC76 IAM70:IAY76 IKI70:IKU76 IUE70:IUQ76 JEA70:JEM76 JNW70:JOI76 JXS70:JYE76 KHO70:KIA76 KRK70:KRW76 LBG70:LBS76 LLC70:LLO76 LUY70:LVK76 MEU70:MFG76 MOQ70:MPC76 MYM70:MYY76 NII70:NIU76 NSE70:NSQ76 OCA70:OCM76 OLW70:OMI76 OVS70:OWE76 PFO70:PGA76 PPK70:PPW76 PZG70:PZS76 QJC70:QJO76 QSY70:QTK76 RCU70:RDG76 RMQ70:RNC76 RWM70:RWY76 SGI70:SGU76 SQE70:SQQ76 TAA70:TAM76 TJW70:TKI76 TTS70:TUE76 UDO70:UEA76 UNK70:UNW76 UXG70:UXS76 VHC70:VHO76 VQY70:VRK76 WAU70:WBG76 WKQ70:WLC76 WUM70:WUY76">
      <formula1>900</formula1>
    </dataValidation>
  </dataValidations>
  <printOptions horizontalCentered="1"/>
  <pageMargins left="0" right="0" top="0.15748031496062992" bottom="0" header="0" footer="0"/>
  <pageSetup paperSize="9" scale="2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dimension ref="A1:J147"/>
  <sheetViews>
    <sheetView view="pageBreakPreview" topLeftCell="A4" zoomScale="70" zoomScaleNormal="80" zoomScaleSheetLayoutView="70" workbookViewId="0">
      <selection activeCell="S45" sqref="S45"/>
    </sheetView>
  </sheetViews>
  <sheetFormatPr defaultColWidth="8.85546875" defaultRowHeight="18.75"/>
  <cols>
    <col min="1" max="4" width="8.85546875" style="49"/>
    <col min="5" max="5" width="9.140625" style="49" customWidth="1"/>
    <col min="6" max="9" width="8.85546875" style="49"/>
    <col min="10" max="10" width="16" style="49" customWidth="1"/>
    <col min="11" max="16384" width="8.85546875" style="49"/>
  </cols>
  <sheetData>
    <row r="1" spans="1:10" ht="28.15" customHeight="1">
      <c r="A1" s="297" t="s">
        <v>201</v>
      </c>
      <c r="B1" s="297"/>
      <c r="C1" s="297"/>
      <c r="D1" s="297"/>
      <c r="E1" s="297"/>
      <c r="F1" s="297"/>
      <c r="G1" s="297"/>
      <c r="H1" s="297"/>
      <c r="I1" s="297"/>
      <c r="J1" s="297"/>
    </row>
    <row r="2" spans="1:10" ht="28.15" customHeight="1">
      <c r="A2" s="297" t="s">
        <v>104</v>
      </c>
      <c r="B2" s="297"/>
      <c r="C2" s="297"/>
      <c r="D2" s="297"/>
      <c r="E2" s="297"/>
      <c r="F2" s="297"/>
      <c r="G2" s="297"/>
      <c r="H2" s="297"/>
      <c r="I2" s="297"/>
      <c r="J2" s="297"/>
    </row>
    <row r="3" spans="1:10">
      <c r="A3" s="298" t="s">
        <v>47</v>
      </c>
      <c r="B3" s="298"/>
      <c r="C3" s="298"/>
      <c r="D3" s="298"/>
      <c r="E3" s="298"/>
      <c r="F3" s="298"/>
      <c r="G3" s="298"/>
      <c r="H3" s="298"/>
      <c r="I3" s="298"/>
      <c r="J3" s="298"/>
    </row>
    <row r="5" spans="1:10">
      <c r="A5" s="49" t="s">
        <v>57</v>
      </c>
    </row>
    <row r="6" spans="1:10" ht="263.25" customHeight="1">
      <c r="A6" s="299" t="s">
        <v>263</v>
      </c>
      <c r="B6" s="299"/>
      <c r="C6" s="299"/>
      <c r="D6" s="299"/>
      <c r="E6" s="299"/>
      <c r="F6" s="299"/>
      <c r="G6" s="299"/>
      <c r="H6" s="299"/>
      <c r="I6" s="299"/>
      <c r="J6" s="299"/>
    </row>
    <row r="9" spans="1:10">
      <c r="A9" s="49" t="s">
        <v>56</v>
      </c>
    </row>
    <row r="10" spans="1:10" s="86" customFormat="1" ht="43.5" customHeight="1">
      <c r="A10" s="286" t="s">
        <v>132</v>
      </c>
      <c r="B10" s="287" t="s">
        <v>229</v>
      </c>
      <c r="C10" s="287"/>
      <c r="D10" s="287"/>
      <c r="E10" s="287"/>
      <c r="F10" s="287"/>
      <c r="G10" s="287"/>
      <c r="H10" s="287"/>
      <c r="I10" s="287"/>
      <c r="J10" s="287"/>
    </row>
    <row r="11" spans="1:10" s="86" customFormat="1">
      <c r="A11" s="286"/>
      <c r="B11" s="288" t="s">
        <v>233</v>
      </c>
      <c r="C11" s="288"/>
      <c r="D11" s="288"/>
      <c r="E11" s="288"/>
      <c r="F11" s="288"/>
      <c r="G11" s="288"/>
      <c r="H11" s="288"/>
      <c r="I11" s="288"/>
      <c r="J11" s="288"/>
    </row>
    <row r="12" spans="1:10" s="86" customFormat="1">
      <c r="A12" s="286"/>
      <c r="B12" s="288"/>
      <c r="C12" s="288"/>
      <c r="D12" s="288"/>
      <c r="E12" s="288"/>
      <c r="F12" s="288"/>
      <c r="G12" s="288"/>
      <c r="H12" s="288"/>
      <c r="I12" s="288"/>
      <c r="J12" s="288"/>
    </row>
    <row r="13" spans="1:10" s="86" customFormat="1" ht="24" customHeight="1">
      <c r="A13" s="286"/>
      <c r="B13" s="288"/>
      <c r="C13" s="288"/>
      <c r="D13" s="288"/>
      <c r="E13" s="288"/>
      <c r="F13" s="288"/>
      <c r="G13" s="288"/>
      <c r="H13" s="288"/>
      <c r="I13" s="288"/>
      <c r="J13" s="288"/>
    </row>
    <row r="14" spans="1:10" s="86" customFormat="1" ht="48.75" customHeight="1">
      <c r="A14" s="286" t="s">
        <v>118</v>
      </c>
      <c r="B14" s="287" t="s">
        <v>234</v>
      </c>
      <c r="C14" s="287"/>
      <c r="D14" s="287"/>
      <c r="E14" s="287"/>
      <c r="F14" s="287"/>
      <c r="G14" s="287"/>
      <c r="H14" s="287"/>
      <c r="I14" s="287"/>
      <c r="J14" s="287"/>
    </row>
    <row r="15" spans="1:10" s="86" customFormat="1">
      <c r="A15" s="286"/>
      <c r="B15" s="288" t="s">
        <v>235</v>
      </c>
      <c r="C15" s="288"/>
      <c r="D15" s="288"/>
      <c r="E15" s="288"/>
      <c r="F15" s="288"/>
      <c r="G15" s="288"/>
      <c r="H15" s="288"/>
      <c r="I15" s="288"/>
      <c r="J15" s="288"/>
    </row>
    <row r="16" spans="1:10" s="86" customFormat="1">
      <c r="A16" s="286"/>
      <c r="B16" s="288"/>
      <c r="C16" s="288"/>
      <c r="D16" s="288"/>
      <c r="E16" s="288"/>
      <c r="F16" s="288"/>
      <c r="G16" s="288"/>
      <c r="H16" s="288"/>
      <c r="I16" s="288"/>
      <c r="J16" s="288"/>
    </row>
    <row r="17" spans="1:10" s="86" customFormat="1" ht="27.75" customHeight="1">
      <c r="A17" s="286"/>
      <c r="B17" s="288"/>
      <c r="C17" s="288"/>
      <c r="D17" s="288"/>
      <c r="E17" s="288"/>
      <c r="F17" s="288"/>
      <c r="G17" s="288"/>
      <c r="H17" s="288"/>
      <c r="I17" s="288"/>
      <c r="J17" s="288"/>
    </row>
    <row r="18" spans="1:10" s="86" customFormat="1" ht="42" customHeight="1">
      <c r="A18" s="286" t="s">
        <v>119</v>
      </c>
      <c r="B18" s="287" t="s">
        <v>231</v>
      </c>
      <c r="C18" s="287"/>
      <c r="D18" s="287"/>
      <c r="E18" s="287"/>
      <c r="F18" s="287"/>
      <c r="G18" s="287"/>
      <c r="H18" s="287"/>
      <c r="I18" s="287"/>
      <c r="J18" s="287"/>
    </row>
    <row r="19" spans="1:10" s="86" customFormat="1">
      <c r="A19" s="286"/>
      <c r="B19" s="288" t="s">
        <v>236</v>
      </c>
      <c r="C19" s="288"/>
      <c r="D19" s="288"/>
      <c r="E19" s="288"/>
      <c r="F19" s="288"/>
      <c r="G19" s="288"/>
      <c r="H19" s="288"/>
      <c r="I19" s="288"/>
      <c r="J19" s="288"/>
    </row>
    <row r="20" spans="1:10" s="86" customFormat="1">
      <c r="A20" s="286"/>
      <c r="B20" s="288"/>
      <c r="C20" s="288"/>
      <c r="D20" s="288"/>
      <c r="E20" s="288"/>
      <c r="F20" s="288"/>
      <c r="G20" s="288"/>
      <c r="H20" s="288"/>
      <c r="I20" s="288"/>
      <c r="J20" s="288"/>
    </row>
    <row r="21" spans="1:10" s="86" customFormat="1" ht="27.75" customHeight="1">
      <c r="A21" s="286"/>
      <c r="B21" s="288"/>
      <c r="C21" s="288"/>
      <c r="D21" s="288"/>
      <c r="E21" s="288"/>
      <c r="F21" s="288"/>
      <c r="G21" s="288"/>
      <c r="H21" s="288"/>
      <c r="I21" s="288"/>
      <c r="J21" s="288"/>
    </row>
    <row r="22" spans="1:10" s="86" customFormat="1" ht="46.5" customHeight="1">
      <c r="A22" s="294" t="s">
        <v>120</v>
      </c>
      <c r="B22" s="287" t="s">
        <v>232</v>
      </c>
      <c r="C22" s="287"/>
      <c r="D22" s="287"/>
      <c r="E22" s="287"/>
      <c r="F22" s="287"/>
      <c r="G22" s="287"/>
      <c r="H22" s="287"/>
      <c r="I22" s="287"/>
      <c r="J22" s="287"/>
    </row>
    <row r="23" spans="1:10" s="86" customFormat="1">
      <c r="A23" s="295"/>
      <c r="B23" s="288" t="s">
        <v>237</v>
      </c>
      <c r="C23" s="288"/>
      <c r="D23" s="288"/>
      <c r="E23" s="288"/>
      <c r="F23" s="288"/>
      <c r="G23" s="288"/>
      <c r="H23" s="288"/>
      <c r="I23" s="288"/>
      <c r="J23" s="288"/>
    </row>
    <row r="24" spans="1:10" s="86" customFormat="1">
      <c r="A24" s="295"/>
      <c r="B24" s="288"/>
      <c r="C24" s="288"/>
      <c r="D24" s="288"/>
      <c r="E24" s="288"/>
      <c r="F24" s="288"/>
      <c r="G24" s="288"/>
      <c r="H24" s="288"/>
      <c r="I24" s="288"/>
      <c r="J24" s="288"/>
    </row>
    <row r="25" spans="1:10" ht="33.75" customHeight="1">
      <c r="A25" s="296"/>
      <c r="B25" s="288"/>
      <c r="C25" s="288"/>
      <c r="D25" s="288"/>
      <c r="E25" s="288"/>
      <c r="F25" s="288"/>
      <c r="G25" s="288"/>
      <c r="H25" s="288"/>
      <c r="I25" s="288"/>
      <c r="J25" s="288"/>
    </row>
    <row r="26" spans="1:10" ht="32.25" customHeight="1">
      <c r="A26" s="286" t="s">
        <v>121</v>
      </c>
      <c r="B26" s="287" t="s">
        <v>107</v>
      </c>
      <c r="C26" s="287"/>
      <c r="D26" s="287"/>
      <c r="E26" s="287"/>
      <c r="F26" s="287"/>
      <c r="G26" s="287"/>
      <c r="H26" s="287"/>
      <c r="I26" s="287"/>
      <c r="J26" s="287"/>
    </row>
    <row r="27" spans="1:10">
      <c r="A27" s="286"/>
      <c r="B27" s="288" t="s">
        <v>238</v>
      </c>
      <c r="C27" s="288"/>
      <c r="D27" s="288"/>
      <c r="E27" s="288"/>
      <c r="F27" s="288"/>
      <c r="G27" s="288"/>
      <c r="H27" s="288"/>
      <c r="I27" s="288"/>
      <c r="J27" s="288"/>
    </row>
    <row r="28" spans="1:10">
      <c r="A28" s="286"/>
      <c r="B28" s="288"/>
      <c r="C28" s="288"/>
      <c r="D28" s="288"/>
      <c r="E28" s="288"/>
      <c r="F28" s="288"/>
      <c r="G28" s="288"/>
      <c r="H28" s="288"/>
      <c r="I28" s="288"/>
      <c r="J28" s="288"/>
    </row>
    <row r="29" spans="1:10" ht="52.5" customHeight="1">
      <c r="A29" s="286"/>
      <c r="B29" s="288"/>
      <c r="C29" s="288"/>
      <c r="D29" s="288"/>
      <c r="E29" s="288"/>
      <c r="F29" s="288"/>
      <c r="G29" s="288"/>
      <c r="H29" s="288"/>
      <c r="I29" s="288"/>
      <c r="J29" s="288"/>
    </row>
    <row r="30" spans="1:10" ht="33" customHeight="1">
      <c r="A30" s="286" t="s">
        <v>122</v>
      </c>
      <c r="B30" s="287" t="s">
        <v>198</v>
      </c>
      <c r="C30" s="287"/>
      <c r="D30" s="287"/>
      <c r="E30" s="287"/>
      <c r="F30" s="287"/>
      <c r="G30" s="287"/>
      <c r="H30" s="287"/>
      <c r="I30" s="287"/>
      <c r="J30" s="287"/>
    </row>
    <row r="31" spans="1:10">
      <c r="A31" s="286"/>
      <c r="B31" s="288" t="s">
        <v>239</v>
      </c>
      <c r="C31" s="288"/>
      <c r="D31" s="288"/>
      <c r="E31" s="288"/>
      <c r="F31" s="288"/>
      <c r="G31" s="288"/>
      <c r="H31" s="288"/>
      <c r="I31" s="288"/>
      <c r="J31" s="288"/>
    </row>
    <row r="32" spans="1:10">
      <c r="A32" s="286"/>
      <c r="B32" s="288"/>
      <c r="C32" s="288"/>
      <c r="D32" s="288"/>
      <c r="E32" s="288"/>
      <c r="F32" s="288"/>
      <c r="G32" s="288"/>
      <c r="H32" s="288"/>
      <c r="I32" s="288"/>
      <c r="J32" s="288"/>
    </row>
    <row r="33" spans="1:10" ht="56.25" customHeight="1">
      <c r="A33" s="286"/>
      <c r="B33" s="288"/>
      <c r="C33" s="288"/>
      <c r="D33" s="288"/>
      <c r="E33" s="288"/>
      <c r="F33" s="288"/>
      <c r="G33" s="288"/>
      <c r="H33" s="288"/>
      <c r="I33" s="288"/>
      <c r="J33" s="288"/>
    </row>
    <row r="34" spans="1:10" ht="36.75" customHeight="1">
      <c r="A34" s="286" t="s">
        <v>127</v>
      </c>
      <c r="B34" s="287" t="s">
        <v>199</v>
      </c>
      <c r="C34" s="287"/>
      <c r="D34" s="287"/>
      <c r="E34" s="287"/>
      <c r="F34" s="287"/>
      <c r="G34" s="287"/>
      <c r="H34" s="287"/>
      <c r="I34" s="287"/>
      <c r="J34" s="287"/>
    </row>
    <row r="35" spans="1:10">
      <c r="A35" s="286"/>
      <c r="B35" s="288" t="s">
        <v>240</v>
      </c>
      <c r="C35" s="288"/>
      <c r="D35" s="288"/>
      <c r="E35" s="288"/>
      <c r="F35" s="288"/>
      <c r="G35" s="288"/>
      <c r="H35" s="288"/>
      <c r="I35" s="288"/>
      <c r="J35" s="288"/>
    </row>
    <row r="36" spans="1:10">
      <c r="A36" s="286"/>
      <c r="B36" s="288"/>
      <c r="C36" s="288"/>
      <c r="D36" s="288"/>
      <c r="E36" s="288"/>
      <c r="F36" s="288"/>
      <c r="G36" s="288"/>
      <c r="H36" s="288"/>
      <c r="I36" s="288"/>
      <c r="J36" s="288"/>
    </row>
    <row r="37" spans="1:10" ht="48" customHeight="1">
      <c r="A37" s="286"/>
      <c r="B37" s="288"/>
      <c r="C37" s="288"/>
      <c r="D37" s="288"/>
      <c r="E37" s="288"/>
      <c r="F37" s="288"/>
      <c r="G37" s="288"/>
      <c r="H37" s="288"/>
      <c r="I37" s="288"/>
      <c r="J37" s="288"/>
    </row>
    <row r="38" spans="1:10" ht="36.75" customHeight="1">
      <c r="A38" s="286" t="s">
        <v>128</v>
      </c>
      <c r="B38" s="287" t="s">
        <v>200</v>
      </c>
      <c r="C38" s="287"/>
      <c r="D38" s="287"/>
      <c r="E38" s="287"/>
      <c r="F38" s="287"/>
      <c r="G38" s="287"/>
      <c r="H38" s="287"/>
      <c r="I38" s="287"/>
      <c r="J38" s="287"/>
    </row>
    <row r="39" spans="1:10">
      <c r="A39" s="286"/>
      <c r="B39" s="288" t="s">
        <v>241</v>
      </c>
      <c r="C39" s="288"/>
      <c r="D39" s="288"/>
      <c r="E39" s="288"/>
      <c r="F39" s="288"/>
      <c r="G39" s="288"/>
      <c r="H39" s="288"/>
      <c r="I39" s="288"/>
      <c r="J39" s="288"/>
    </row>
    <row r="40" spans="1:10">
      <c r="A40" s="286"/>
      <c r="B40" s="288"/>
      <c r="C40" s="288"/>
      <c r="D40" s="288"/>
      <c r="E40" s="288"/>
      <c r="F40" s="288"/>
      <c r="G40" s="288"/>
      <c r="H40" s="288"/>
      <c r="I40" s="288"/>
      <c r="J40" s="288"/>
    </row>
    <row r="41" spans="1:10" ht="52.5" customHeight="1">
      <c r="A41" s="286"/>
      <c r="B41" s="288"/>
      <c r="C41" s="288"/>
      <c r="D41" s="288"/>
      <c r="E41" s="288"/>
      <c r="F41" s="288"/>
      <c r="G41" s="288"/>
      <c r="H41" s="288"/>
      <c r="I41" s="288"/>
      <c r="J41" s="288"/>
    </row>
    <row r="42" spans="1:10">
      <c r="A42" s="286" t="s">
        <v>129</v>
      </c>
      <c r="B42" s="287" t="s">
        <v>262</v>
      </c>
      <c r="C42" s="287"/>
      <c r="D42" s="287"/>
      <c r="E42" s="287"/>
      <c r="F42" s="287"/>
      <c r="G42" s="287"/>
      <c r="H42" s="287"/>
      <c r="I42" s="287"/>
      <c r="J42" s="287"/>
    </row>
    <row r="43" spans="1:10">
      <c r="A43" s="286"/>
      <c r="B43" s="290" t="s">
        <v>243</v>
      </c>
      <c r="C43" s="290"/>
      <c r="D43" s="290"/>
      <c r="E43" s="290"/>
      <c r="F43" s="290"/>
      <c r="G43" s="290"/>
      <c r="H43" s="290"/>
      <c r="I43" s="290"/>
      <c r="J43" s="290"/>
    </row>
    <row r="44" spans="1:10">
      <c r="A44" s="286"/>
      <c r="B44" s="290"/>
      <c r="C44" s="290"/>
      <c r="D44" s="290"/>
      <c r="E44" s="290"/>
      <c r="F44" s="290"/>
      <c r="G44" s="290"/>
      <c r="H44" s="290"/>
      <c r="I44" s="290"/>
      <c r="J44" s="290"/>
    </row>
    <row r="45" spans="1:10" ht="186.75" customHeight="1">
      <c r="A45" s="286"/>
      <c r="B45" s="290"/>
      <c r="C45" s="290"/>
      <c r="D45" s="290"/>
      <c r="E45" s="290"/>
      <c r="F45" s="290"/>
      <c r="G45" s="290"/>
      <c r="H45" s="290"/>
      <c r="I45" s="290"/>
      <c r="J45" s="290"/>
    </row>
    <row r="46" spans="1:10">
      <c r="A46" s="286" t="s">
        <v>133</v>
      </c>
      <c r="B46" s="287" t="s">
        <v>123</v>
      </c>
      <c r="C46" s="287"/>
      <c r="D46" s="287"/>
      <c r="E46" s="287"/>
      <c r="F46" s="287"/>
      <c r="G46" s="287"/>
      <c r="H46" s="287"/>
      <c r="I46" s="287"/>
      <c r="J46" s="287"/>
    </row>
    <row r="47" spans="1:10">
      <c r="A47" s="286"/>
      <c r="B47" s="288" t="s">
        <v>149</v>
      </c>
      <c r="C47" s="288"/>
      <c r="D47" s="288"/>
      <c r="E47" s="288"/>
      <c r="F47" s="288"/>
      <c r="G47" s="288"/>
      <c r="H47" s="288"/>
      <c r="I47" s="288"/>
      <c r="J47" s="288"/>
    </row>
    <row r="48" spans="1:10">
      <c r="A48" s="286"/>
      <c r="B48" s="288"/>
      <c r="C48" s="288"/>
      <c r="D48" s="288"/>
      <c r="E48" s="288"/>
      <c r="F48" s="288"/>
      <c r="G48" s="288"/>
      <c r="H48" s="288"/>
      <c r="I48" s="288"/>
      <c r="J48" s="288"/>
    </row>
    <row r="49" spans="1:10" ht="97.5" customHeight="1">
      <c r="A49" s="286"/>
      <c r="B49" s="288"/>
      <c r="C49" s="288"/>
      <c r="D49" s="288"/>
      <c r="E49" s="288"/>
      <c r="F49" s="288"/>
      <c r="G49" s="288"/>
      <c r="H49" s="288"/>
      <c r="I49" s="288"/>
      <c r="J49" s="288"/>
    </row>
    <row r="50" spans="1:10">
      <c r="A50" s="286" t="s">
        <v>130</v>
      </c>
      <c r="B50" s="287" t="s">
        <v>245</v>
      </c>
      <c r="C50" s="287"/>
      <c r="D50" s="287"/>
      <c r="E50" s="287"/>
      <c r="F50" s="287"/>
      <c r="G50" s="287"/>
      <c r="H50" s="287"/>
      <c r="I50" s="287"/>
      <c r="J50" s="287"/>
    </row>
    <row r="51" spans="1:10">
      <c r="A51" s="286"/>
      <c r="B51" s="288" t="s">
        <v>246</v>
      </c>
      <c r="C51" s="288"/>
      <c r="D51" s="288"/>
      <c r="E51" s="288"/>
      <c r="F51" s="288"/>
      <c r="G51" s="288"/>
      <c r="H51" s="288"/>
      <c r="I51" s="288"/>
      <c r="J51" s="288"/>
    </row>
    <row r="52" spans="1:10">
      <c r="A52" s="286"/>
      <c r="B52" s="288"/>
      <c r="C52" s="288"/>
      <c r="D52" s="288"/>
      <c r="E52" s="288"/>
      <c r="F52" s="288"/>
      <c r="G52" s="288"/>
      <c r="H52" s="288"/>
      <c r="I52" s="288"/>
      <c r="J52" s="288"/>
    </row>
    <row r="53" spans="1:10" ht="72" customHeight="1">
      <c r="A53" s="286"/>
      <c r="B53" s="288"/>
      <c r="C53" s="288"/>
      <c r="D53" s="288"/>
      <c r="E53" s="288"/>
      <c r="F53" s="288"/>
      <c r="G53" s="288"/>
      <c r="H53" s="288"/>
      <c r="I53" s="288"/>
      <c r="J53" s="288"/>
    </row>
    <row r="54" spans="1:10">
      <c r="A54" s="286" t="s">
        <v>131</v>
      </c>
      <c r="B54" s="287" t="s">
        <v>115</v>
      </c>
      <c r="C54" s="287"/>
      <c r="D54" s="287"/>
      <c r="E54" s="287"/>
      <c r="F54" s="287"/>
      <c r="G54" s="287"/>
      <c r="H54" s="287"/>
      <c r="I54" s="287"/>
      <c r="J54" s="287"/>
    </row>
    <row r="55" spans="1:10">
      <c r="A55" s="286"/>
      <c r="B55" s="288" t="s">
        <v>197</v>
      </c>
      <c r="C55" s="288"/>
      <c r="D55" s="288"/>
      <c r="E55" s="288"/>
      <c r="F55" s="288"/>
      <c r="G55" s="288"/>
      <c r="H55" s="288"/>
      <c r="I55" s="288"/>
      <c r="J55" s="288"/>
    </row>
    <row r="56" spans="1:10">
      <c r="A56" s="286"/>
      <c r="B56" s="288"/>
      <c r="C56" s="288"/>
      <c r="D56" s="288"/>
      <c r="E56" s="288"/>
      <c r="F56" s="288"/>
      <c r="G56" s="288"/>
      <c r="H56" s="288"/>
      <c r="I56" s="288"/>
      <c r="J56" s="288"/>
    </row>
    <row r="57" spans="1:10" ht="134.25" customHeight="1">
      <c r="A57" s="286"/>
      <c r="B57" s="288"/>
      <c r="C57" s="288"/>
      <c r="D57" s="288"/>
      <c r="E57" s="288"/>
      <c r="F57" s="288"/>
      <c r="G57" s="288"/>
      <c r="H57" s="288"/>
      <c r="I57" s="288"/>
      <c r="J57" s="288"/>
    </row>
    <row r="58" spans="1:10" s="86" customFormat="1" ht="18.75" customHeight="1">
      <c r="A58" s="292" t="s">
        <v>157</v>
      </c>
      <c r="B58" s="293" t="s">
        <v>67</v>
      </c>
      <c r="C58" s="293"/>
      <c r="D58" s="293"/>
      <c r="E58" s="293"/>
      <c r="F58" s="293"/>
      <c r="G58" s="293"/>
      <c r="H58" s="293"/>
      <c r="I58" s="293"/>
      <c r="J58" s="293"/>
    </row>
    <row r="59" spans="1:10">
      <c r="A59" s="292"/>
      <c r="B59" s="290" t="s">
        <v>151</v>
      </c>
      <c r="C59" s="290"/>
      <c r="D59" s="290"/>
      <c r="E59" s="290"/>
      <c r="F59" s="290"/>
      <c r="G59" s="290"/>
      <c r="H59" s="290"/>
      <c r="I59" s="290"/>
      <c r="J59" s="290"/>
    </row>
    <row r="60" spans="1:10" ht="170.25" customHeight="1">
      <c r="A60" s="292"/>
      <c r="B60" s="290"/>
      <c r="C60" s="290"/>
      <c r="D60" s="290"/>
      <c r="E60" s="290"/>
      <c r="F60" s="290"/>
      <c r="G60" s="290"/>
      <c r="H60" s="290"/>
      <c r="I60" s="290"/>
      <c r="J60" s="290"/>
    </row>
    <row r="61" spans="1:10">
      <c r="A61" s="286" t="s">
        <v>158</v>
      </c>
      <c r="B61" s="287" t="s">
        <v>116</v>
      </c>
      <c r="C61" s="287"/>
      <c r="D61" s="287"/>
      <c r="E61" s="287"/>
      <c r="F61" s="287"/>
      <c r="G61" s="287"/>
      <c r="H61" s="287"/>
      <c r="I61" s="287"/>
      <c r="J61" s="287"/>
    </row>
    <row r="62" spans="1:10">
      <c r="A62" s="286"/>
      <c r="B62" s="290" t="s">
        <v>152</v>
      </c>
      <c r="C62" s="290"/>
      <c r="D62" s="290"/>
      <c r="E62" s="290"/>
      <c r="F62" s="290"/>
      <c r="G62" s="290"/>
      <c r="H62" s="290"/>
      <c r="I62" s="290"/>
      <c r="J62" s="290"/>
    </row>
    <row r="63" spans="1:10" ht="136.5" customHeight="1">
      <c r="A63" s="286"/>
      <c r="B63" s="290"/>
      <c r="C63" s="290"/>
      <c r="D63" s="290"/>
      <c r="E63" s="290"/>
      <c r="F63" s="290"/>
      <c r="G63" s="290"/>
      <c r="H63" s="290"/>
      <c r="I63" s="290"/>
      <c r="J63" s="290"/>
    </row>
    <row r="64" spans="1:10">
      <c r="A64" s="286" t="s">
        <v>159</v>
      </c>
      <c r="B64" s="287" t="s">
        <v>117</v>
      </c>
      <c r="C64" s="287"/>
      <c r="D64" s="287"/>
      <c r="E64" s="287"/>
      <c r="F64" s="287"/>
      <c r="G64" s="287"/>
      <c r="H64" s="287"/>
      <c r="I64" s="287"/>
      <c r="J64" s="287"/>
    </row>
    <row r="65" spans="1:10">
      <c r="A65" s="286"/>
      <c r="B65" s="290" t="s">
        <v>142</v>
      </c>
      <c r="C65" s="290"/>
      <c r="D65" s="290"/>
      <c r="E65" s="290"/>
      <c r="F65" s="290"/>
      <c r="G65" s="290"/>
      <c r="H65" s="290"/>
      <c r="I65" s="290"/>
      <c r="J65" s="290"/>
    </row>
    <row r="66" spans="1:10">
      <c r="A66" s="286"/>
      <c r="B66" s="290"/>
      <c r="C66" s="290"/>
      <c r="D66" s="290"/>
      <c r="E66" s="290"/>
      <c r="F66" s="290"/>
      <c r="G66" s="290"/>
      <c r="H66" s="290"/>
      <c r="I66" s="290"/>
      <c r="J66" s="290"/>
    </row>
    <row r="67" spans="1:10">
      <c r="A67" s="286" t="s">
        <v>160</v>
      </c>
      <c r="B67" s="287" t="s">
        <v>77</v>
      </c>
      <c r="C67" s="287"/>
      <c r="D67" s="287"/>
      <c r="E67" s="287"/>
      <c r="F67" s="287"/>
      <c r="G67" s="287"/>
      <c r="H67" s="287"/>
      <c r="I67" s="287"/>
      <c r="J67" s="287"/>
    </row>
    <row r="68" spans="1:10">
      <c r="A68" s="286"/>
      <c r="B68" s="290" t="s">
        <v>105</v>
      </c>
      <c r="C68" s="290"/>
      <c r="D68" s="290"/>
      <c r="E68" s="290"/>
      <c r="F68" s="290"/>
      <c r="G68" s="290"/>
      <c r="H68" s="290"/>
      <c r="I68" s="290"/>
      <c r="J68" s="290"/>
    </row>
    <row r="69" spans="1:10">
      <c r="A69" s="286"/>
      <c r="B69" s="290"/>
      <c r="C69" s="290"/>
      <c r="D69" s="290"/>
      <c r="E69" s="290"/>
      <c r="F69" s="290"/>
      <c r="G69" s="290"/>
      <c r="H69" s="290"/>
      <c r="I69" s="290"/>
      <c r="J69" s="290"/>
    </row>
    <row r="70" spans="1:10" ht="24.75" customHeight="1">
      <c r="A70" s="286"/>
      <c r="B70" s="290"/>
      <c r="C70" s="290"/>
      <c r="D70" s="290"/>
      <c r="E70" s="290"/>
      <c r="F70" s="290"/>
      <c r="G70" s="290"/>
      <c r="H70" s="290"/>
      <c r="I70" s="290"/>
      <c r="J70" s="290"/>
    </row>
    <row r="71" spans="1:10">
      <c r="A71" s="286" t="s">
        <v>161</v>
      </c>
      <c r="B71" s="287" t="s">
        <v>110</v>
      </c>
      <c r="C71" s="287"/>
      <c r="D71" s="287"/>
      <c r="E71" s="287"/>
      <c r="F71" s="287"/>
      <c r="G71" s="287"/>
      <c r="H71" s="287"/>
      <c r="I71" s="287"/>
      <c r="J71" s="287"/>
    </row>
    <row r="72" spans="1:10">
      <c r="A72" s="286"/>
      <c r="B72" s="290" t="s">
        <v>105</v>
      </c>
      <c r="C72" s="290"/>
      <c r="D72" s="290"/>
      <c r="E72" s="290"/>
      <c r="F72" s="290"/>
      <c r="G72" s="290"/>
      <c r="H72" s="290"/>
      <c r="I72" s="290"/>
      <c r="J72" s="290"/>
    </row>
    <row r="73" spans="1:10">
      <c r="A73" s="286"/>
      <c r="B73" s="290"/>
      <c r="C73" s="290"/>
      <c r="D73" s="290"/>
      <c r="E73" s="290"/>
      <c r="F73" s="290"/>
      <c r="G73" s="290"/>
      <c r="H73" s="290"/>
      <c r="I73" s="290"/>
      <c r="J73" s="290"/>
    </row>
    <row r="74" spans="1:10" ht="27.75" customHeight="1">
      <c r="A74" s="286"/>
      <c r="B74" s="290"/>
      <c r="C74" s="290"/>
      <c r="D74" s="290"/>
      <c r="E74" s="290"/>
      <c r="F74" s="290"/>
      <c r="G74" s="290"/>
      <c r="H74" s="290"/>
      <c r="I74" s="290"/>
      <c r="J74" s="290"/>
    </row>
    <row r="75" spans="1:10" ht="31.5" customHeight="1">
      <c r="A75" s="286" t="s">
        <v>162</v>
      </c>
      <c r="B75" s="287" t="s">
        <v>81</v>
      </c>
      <c r="C75" s="287"/>
      <c r="D75" s="287"/>
      <c r="E75" s="287"/>
      <c r="F75" s="287"/>
      <c r="G75" s="287"/>
      <c r="H75" s="287"/>
      <c r="I75" s="287"/>
      <c r="J75" s="287"/>
    </row>
    <row r="76" spans="1:10">
      <c r="A76" s="286"/>
      <c r="B76" s="290" t="s">
        <v>153</v>
      </c>
      <c r="C76" s="291"/>
      <c r="D76" s="291"/>
      <c r="E76" s="291"/>
      <c r="F76" s="291"/>
      <c r="G76" s="291"/>
      <c r="H76" s="291"/>
      <c r="I76" s="291"/>
      <c r="J76" s="291"/>
    </row>
    <row r="77" spans="1:10">
      <c r="A77" s="286"/>
      <c r="B77" s="291"/>
      <c r="C77" s="291"/>
      <c r="D77" s="291"/>
      <c r="E77" s="291"/>
      <c r="F77" s="291"/>
      <c r="G77" s="291"/>
      <c r="H77" s="291"/>
      <c r="I77" s="291"/>
      <c r="J77" s="291"/>
    </row>
    <row r="78" spans="1:10">
      <c r="A78" s="286"/>
      <c r="B78" s="291"/>
      <c r="C78" s="291"/>
      <c r="D78" s="291"/>
      <c r="E78" s="291"/>
      <c r="F78" s="291"/>
      <c r="G78" s="291"/>
      <c r="H78" s="291"/>
      <c r="I78" s="291"/>
      <c r="J78" s="291"/>
    </row>
    <row r="79" spans="1:10">
      <c r="A79" s="286"/>
      <c r="B79" s="291"/>
      <c r="C79" s="291"/>
      <c r="D79" s="291"/>
      <c r="E79" s="291"/>
      <c r="F79" s="291"/>
      <c r="G79" s="291"/>
      <c r="H79" s="291"/>
      <c r="I79" s="291"/>
      <c r="J79" s="291"/>
    </row>
    <row r="80" spans="1:10">
      <c r="A80" s="286"/>
      <c r="B80" s="291"/>
      <c r="C80" s="291"/>
      <c r="D80" s="291"/>
      <c r="E80" s="291"/>
      <c r="F80" s="291"/>
      <c r="G80" s="291"/>
      <c r="H80" s="291"/>
      <c r="I80" s="291"/>
      <c r="J80" s="291"/>
    </row>
    <row r="81" spans="1:10">
      <c r="A81" s="286"/>
      <c r="B81" s="291"/>
      <c r="C81" s="291"/>
      <c r="D81" s="291"/>
      <c r="E81" s="291"/>
      <c r="F81" s="291"/>
      <c r="G81" s="291"/>
      <c r="H81" s="291"/>
      <c r="I81" s="291"/>
      <c r="J81" s="291"/>
    </row>
    <row r="82" spans="1:10">
      <c r="A82" s="286"/>
      <c r="B82" s="291"/>
      <c r="C82" s="291"/>
      <c r="D82" s="291"/>
      <c r="E82" s="291"/>
      <c r="F82" s="291"/>
      <c r="G82" s="291"/>
      <c r="H82" s="291"/>
      <c r="I82" s="291"/>
      <c r="J82" s="291"/>
    </row>
    <row r="83" spans="1:10">
      <c r="A83" s="286"/>
      <c r="B83" s="291"/>
      <c r="C83" s="291"/>
      <c r="D83" s="291"/>
      <c r="E83" s="291"/>
      <c r="F83" s="291"/>
      <c r="G83" s="291"/>
      <c r="H83" s="291"/>
      <c r="I83" s="291"/>
      <c r="J83" s="291"/>
    </row>
    <row r="84" spans="1:10">
      <c r="A84" s="286"/>
      <c r="B84" s="291"/>
      <c r="C84" s="291"/>
      <c r="D84" s="291"/>
      <c r="E84" s="291"/>
      <c r="F84" s="291"/>
      <c r="G84" s="291"/>
      <c r="H84" s="291"/>
      <c r="I84" s="291"/>
      <c r="J84" s="291"/>
    </row>
    <row r="85" spans="1:10">
      <c r="A85" s="286"/>
      <c r="B85" s="291"/>
      <c r="C85" s="291"/>
      <c r="D85" s="291"/>
      <c r="E85" s="291"/>
      <c r="F85" s="291"/>
      <c r="G85" s="291"/>
      <c r="H85" s="291"/>
      <c r="I85" s="291"/>
      <c r="J85" s="291"/>
    </row>
    <row r="86" spans="1:10">
      <c r="A86" s="286"/>
      <c r="B86" s="291"/>
      <c r="C86" s="291"/>
      <c r="D86" s="291"/>
      <c r="E86" s="291"/>
      <c r="F86" s="291"/>
      <c r="G86" s="291"/>
      <c r="H86" s="291"/>
      <c r="I86" s="291"/>
      <c r="J86" s="291"/>
    </row>
    <row r="87" spans="1:10">
      <c r="A87" s="286" t="s">
        <v>163</v>
      </c>
      <c r="B87" s="287" t="s">
        <v>90</v>
      </c>
      <c r="C87" s="287"/>
      <c r="D87" s="287"/>
      <c r="E87" s="287"/>
      <c r="F87" s="287"/>
      <c r="G87" s="287"/>
      <c r="H87" s="287"/>
      <c r="I87" s="287"/>
      <c r="J87" s="287"/>
    </row>
    <row r="88" spans="1:10">
      <c r="A88" s="286"/>
      <c r="B88" s="290" t="s">
        <v>154</v>
      </c>
      <c r="C88" s="290"/>
      <c r="D88" s="290"/>
      <c r="E88" s="290"/>
      <c r="F88" s="290"/>
      <c r="G88" s="290"/>
      <c r="H88" s="290"/>
      <c r="I88" s="290"/>
      <c r="J88" s="290"/>
    </row>
    <row r="89" spans="1:10">
      <c r="A89" s="286"/>
      <c r="B89" s="290"/>
      <c r="C89" s="290"/>
      <c r="D89" s="290"/>
      <c r="E89" s="290"/>
      <c r="F89" s="290"/>
      <c r="G89" s="290"/>
      <c r="H89" s="290"/>
      <c r="I89" s="290"/>
      <c r="J89" s="290"/>
    </row>
    <row r="90" spans="1:10">
      <c r="A90" s="286"/>
      <c r="B90" s="290"/>
      <c r="C90" s="290"/>
      <c r="D90" s="290"/>
      <c r="E90" s="290"/>
      <c r="F90" s="290"/>
      <c r="G90" s="290"/>
      <c r="H90" s="290"/>
      <c r="I90" s="290"/>
      <c r="J90" s="290"/>
    </row>
    <row r="91" spans="1:10">
      <c r="A91" s="286"/>
      <c r="B91" s="290"/>
      <c r="C91" s="290"/>
      <c r="D91" s="290"/>
      <c r="E91" s="290"/>
      <c r="F91" s="290"/>
      <c r="G91" s="290"/>
      <c r="H91" s="290"/>
      <c r="I91" s="290"/>
      <c r="J91" s="290"/>
    </row>
    <row r="92" spans="1:10" ht="29.25" customHeight="1">
      <c r="A92" s="286"/>
      <c r="B92" s="290"/>
      <c r="C92" s="290"/>
      <c r="D92" s="290"/>
      <c r="E92" s="290"/>
      <c r="F92" s="290"/>
      <c r="G92" s="290"/>
      <c r="H92" s="290"/>
      <c r="I92" s="290"/>
      <c r="J92" s="290"/>
    </row>
    <row r="93" spans="1:10">
      <c r="A93" s="286" t="s">
        <v>164</v>
      </c>
      <c r="B93" s="287" t="s">
        <v>91</v>
      </c>
      <c r="C93" s="287"/>
      <c r="D93" s="287"/>
      <c r="E93" s="287"/>
      <c r="F93" s="287"/>
      <c r="G93" s="287"/>
      <c r="H93" s="287"/>
      <c r="I93" s="287"/>
      <c r="J93" s="287"/>
    </row>
    <row r="94" spans="1:10">
      <c r="A94" s="286"/>
      <c r="B94" s="290" t="s">
        <v>155</v>
      </c>
      <c r="C94" s="290"/>
      <c r="D94" s="290"/>
      <c r="E94" s="290"/>
      <c r="F94" s="290"/>
      <c r="G94" s="290"/>
      <c r="H94" s="290"/>
      <c r="I94" s="290"/>
      <c r="J94" s="290"/>
    </row>
    <row r="95" spans="1:10">
      <c r="A95" s="286"/>
      <c r="B95" s="290"/>
      <c r="C95" s="290"/>
      <c r="D95" s="290"/>
      <c r="E95" s="290"/>
      <c r="F95" s="290"/>
      <c r="G95" s="290"/>
      <c r="H95" s="290"/>
      <c r="I95" s="290"/>
      <c r="J95" s="290"/>
    </row>
    <row r="96" spans="1:10" ht="46.5" customHeight="1">
      <c r="A96" s="286"/>
      <c r="B96" s="290"/>
      <c r="C96" s="290"/>
      <c r="D96" s="290"/>
      <c r="E96" s="290"/>
      <c r="F96" s="290"/>
      <c r="G96" s="290"/>
      <c r="H96" s="290"/>
      <c r="I96" s="290"/>
      <c r="J96" s="290"/>
    </row>
    <row r="97" spans="1:10">
      <c r="A97" s="286" t="s">
        <v>165</v>
      </c>
      <c r="B97" s="287" t="s">
        <v>97</v>
      </c>
      <c r="C97" s="287"/>
      <c r="D97" s="287"/>
      <c r="E97" s="287"/>
      <c r="F97" s="287"/>
      <c r="G97" s="287"/>
      <c r="H97" s="287"/>
      <c r="I97" s="287"/>
      <c r="J97" s="287"/>
    </row>
    <row r="98" spans="1:10">
      <c r="A98" s="286"/>
      <c r="B98" s="290" t="s">
        <v>106</v>
      </c>
      <c r="C98" s="290"/>
      <c r="D98" s="290"/>
      <c r="E98" s="290"/>
      <c r="F98" s="290"/>
      <c r="G98" s="290"/>
      <c r="H98" s="290"/>
      <c r="I98" s="290"/>
      <c r="J98" s="290"/>
    </row>
    <row r="99" spans="1:10">
      <c r="A99" s="286"/>
      <c r="B99" s="290"/>
      <c r="C99" s="290"/>
      <c r="D99" s="290"/>
      <c r="E99" s="290"/>
      <c r="F99" s="290"/>
      <c r="G99" s="290"/>
      <c r="H99" s="290"/>
      <c r="I99" s="290"/>
      <c r="J99" s="290"/>
    </row>
    <row r="100" spans="1:10">
      <c r="A100" s="286"/>
      <c r="B100" s="290"/>
      <c r="C100" s="290"/>
      <c r="D100" s="290"/>
      <c r="E100" s="290"/>
      <c r="F100" s="290"/>
      <c r="G100" s="290"/>
      <c r="H100" s="290"/>
      <c r="I100" s="290"/>
      <c r="J100" s="290"/>
    </row>
    <row r="101" spans="1:10" ht="54.75" customHeight="1">
      <c r="A101" s="286"/>
      <c r="B101" s="290"/>
      <c r="C101" s="290"/>
      <c r="D101" s="290"/>
      <c r="E101" s="290"/>
      <c r="F101" s="290"/>
      <c r="G101" s="290"/>
      <c r="H101" s="290"/>
      <c r="I101" s="290"/>
      <c r="J101" s="290"/>
    </row>
    <row r="102" spans="1:10">
      <c r="A102" s="286" t="s">
        <v>166</v>
      </c>
      <c r="B102" s="287" t="s">
        <v>124</v>
      </c>
      <c r="C102" s="287"/>
      <c r="D102" s="287"/>
      <c r="E102" s="287"/>
      <c r="F102" s="287"/>
      <c r="G102" s="287"/>
      <c r="H102" s="287"/>
      <c r="I102" s="287"/>
      <c r="J102" s="287"/>
    </row>
    <row r="103" spans="1:10">
      <c r="A103" s="286"/>
      <c r="B103" s="288" t="s">
        <v>143</v>
      </c>
      <c r="C103" s="288"/>
      <c r="D103" s="288"/>
      <c r="E103" s="288"/>
      <c r="F103" s="288"/>
      <c r="G103" s="288"/>
      <c r="H103" s="288"/>
      <c r="I103" s="288"/>
      <c r="J103" s="288"/>
    </row>
    <row r="104" spans="1:10">
      <c r="A104" s="286"/>
      <c r="B104" s="288"/>
      <c r="C104" s="288"/>
      <c r="D104" s="288"/>
      <c r="E104" s="288"/>
      <c r="F104" s="288"/>
      <c r="G104" s="288"/>
      <c r="H104" s="288"/>
      <c r="I104" s="288"/>
      <c r="J104" s="288"/>
    </row>
    <row r="105" spans="1:10" ht="28.5" customHeight="1">
      <c r="A105" s="286"/>
      <c r="B105" s="288"/>
      <c r="C105" s="288"/>
      <c r="D105" s="288"/>
      <c r="E105" s="288"/>
      <c r="F105" s="288"/>
      <c r="G105" s="288"/>
      <c r="H105" s="288"/>
      <c r="I105" s="288"/>
      <c r="J105" s="288"/>
    </row>
    <row r="106" spans="1:10">
      <c r="A106" s="286" t="s">
        <v>167</v>
      </c>
      <c r="B106" s="287" t="s">
        <v>125</v>
      </c>
      <c r="C106" s="287"/>
      <c r="D106" s="287"/>
      <c r="E106" s="287"/>
      <c r="F106" s="287"/>
      <c r="G106" s="287"/>
      <c r="H106" s="287"/>
      <c r="I106" s="287"/>
      <c r="J106" s="287"/>
    </row>
    <row r="107" spans="1:10">
      <c r="A107" s="286"/>
      <c r="B107" s="288" t="s">
        <v>144</v>
      </c>
      <c r="C107" s="288"/>
      <c r="D107" s="288"/>
      <c r="E107" s="288"/>
      <c r="F107" s="288"/>
      <c r="G107" s="288"/>
      <c r="H107" s="288"/>
      <c r="I107" s="288"/>
      <c r="J107" s="288"/>
    </row>
    <row r="108" spans="1:10">
      <c r="A108" s="286"/>
      <c r="B108" s="288"/>
      <c r="C108" s="288"/>
      <c r="D108" s="288"/>
      <c r="E108" s="288"/>
      <c r="F108" s="288"/>
      <c r="G108" s="288"/>
      <c r="H108" s="288"/>
      <c r="I108" s="288"/>
      <c r="J108" s="288"/>
    </row>
    <row r="109" spans="1:10" ht="32.25" customHeight="1">
      <c r="A109" s="286"/>
      <c r="B109" s="288"/>
      <c r="C109" s="288"/>
      <c r="D109" s="288"/>
      <c r="E109" s="288"/>
      <c r="F109" s="288"/>
      <c r="G109" s="288"/>
      <c r="H109" s="288"/>
      <c r="I109" s="288"/>
      <c r="J109" s="288"/>
    </row>
    <row r="110" spans="1:10">
      <c r="A110" s="286" t="s">
        <v>168</v>
      </c>
      <c r="B110" s="287" t="s">
        <v>146</v>
      </c>
      <c r="C110" s="287"/>
      <c r="D110" s="287"/>
      <c r="E110" s="287"/>
      <c r="F110" s="287"/>
      <c r="G110" s="287"/>
      <c r="H110" s="287"/>
      <c r="I110" s="287"/>
      <c r="J110" s="287"/>
    </row>
    <row r="111" spans="1:10">
      <c r="A111" s="286"/>
      <c r="B111" s="288" t="s">
        <v>145</v>
      </c>
      <c r="C111" s="288"/>
      <c r="D111" s="288"/>
      <c r="E111" s="288"/>
      <c r="F111" s="288"/>
      <c r="G111" s="288"/>
      <c r="H111" s="288"/>
      <c r="I111" s="288"/>
      <c r="J111" s="288"/>
    </row>
    <row r="112" spans="1:10">
      <c r="A112" s="286"/>
      <c r="B112" s="288"/>
      <c r="C112" s="288"/>
      <c r="D112" s="288"/>
      <c r="E112" s="288"/>
      <c r="F112" s="288"/>
      <c r="G112" s="288"/>
      <c r="H112" s="288"/>
      <c r="I112" s="288"/>
      <c r="J112" s="288"/>
    </row>
    <row r="113" spans="1:10" ht="30.75" customHeight="1">
      <c r="A113" s="286"/>
      <c r="B113" s="288"/>
      <c r="C113" s="288"/>
      <c r="D113" s="288"/>
      <c r="E113" s="288"/>
      <c r="F113" s="288"/>
      <c r="G113" s="288"/>
      <c r="H113" s="288"/>
      <c r="I113" s="288"/>
      <c r="J113" s="288"/>
    </row>
    <row r="114" spans="1:10">
      <c r="A114" s="286" t="s">
        <v>169</v>
      </c>
      <c r="B114" s="287" t="s">
        <v>126</v>
      </c>
      <c r="C114" s="287"/>
      <c r="D114" s="287"/>
      <c r="E114" s="287"/>
      <c r="F114" s="287"/>
      <c r="G114" s="287"/>
      <c r="H114" s="287"/>
      <c r="I114" s="287"/>
      <c r="J114" s="287"/>
    </row>
    <row r="115" spans="1:10">
      <c r="A115" s="286"/>
      <c r="B115" s="288" t="s">
        <v>148</v>
      </c>
      <c r="C115" s="288"/>
      <c r="D115" s="288"/>
      <c r="E115" s="288"/>
      <c r="F115" s="288"/>
      <c r="G115" s="288"/>
      <c r="H115" s="288"/>
      <c r="I115" s="288"/>
      <c r="J115" s="288"/>
    </row>
    <row r="116" spans="1:10">
      <c r="A116" s="286"/>
      <c r="B116" s="288"/>
      <c r="C116" s="288"/>
      <c r="D116" s="288"/>
      <c r="E116" s="288"/>
      <c r="F116" s="288"/>
      <c r="G116" s="288"/>
      <c r="H116" s="288"/>
      <c r="I116" s="288"/>
      <c r="J116" s="288"/>
    </row>
    <row r="117" spans="1:10" ht="78" customHeight="1">
      <c r="A117" s="286"/>
      <c r="B117" s="288"/>
      <c r="C117" s="288"/>
      <c r="D117" s="288"/>
      <c r="E117" s="288"/>
      <c r="F117" s="288"/>
      <c r="G117" s="288"/>
      <c r="H117" s="288"/>
      <c r="I117" s="288"/>
      <c r="J117" s="288"/>
    </row>
    <row r="118" spans="1:10">
      <c r="A118" s="286" t="s">
        <v>196</v>
      </c>
      <c r="B118" s="287" t="s">
        <v>242</v>
      </c>
      <c r="C118" s="287"/>
      <c r="D118" s="287"/>
      <c r="E118" s="287"/>
      <c r="F118" s="287"/>
      <c r="G118" s="287"/>
      <c r="H118" s="287"/>
      <c r="I118" s="287"/>
      <c r="J118" s="287"/>
    </row>
    <row r="119" spans="1:10">
      <c r="A119" s="286"/>
      <c r="B119" s="288" t="s">
        <v>244</v>
      </c>
      <c r="C119" s="288"/>
      <c r="D119" s="288"/>
      <c r="E119" s="288"/>
      <c r="F119" s="288"/>
      <c r="G119" s="288"/>
      <c r="H119" s="288"/>
      <c r="I119" s="288"/>
      <c r="J119" s="288"/>
    </row>
    <row r="120" spans="1:10">
      <c r="A120" s="286"/>
      <c r="B120" s="288"/>
      <c r="C120" s="288"/>
      <c r="D120" s="288"/>
      <c r="E120" s="288"/>
      <c r="F120" s="288"/>
      <c r="G120" s="288"/>
      <c r="H120" s="288"/>
      <c r="I120" s="288"/>
      <c r="J120" s="288"/>
    </row>
    <row r="121" spans="1:10" ht="144" customHeight="1">
      <c r="A121" s="286"/>
      <c r="B121" s="288"/>
      <c r="C121" s="288"/>
      <c r="D121" s="288"/>
      <c r="E121" s="288"/>
      <c r="F121" s="288"/>
      <c r="G121" s="288"/>
      <c r="H121" s="288"/>
      <c r="I121" s="288"/>
      <c r="J121" s="288"/>
    </row>
    <row r="142" spans="1:10">
      <c r="A142" s="50"/>
    </row>
    <row r="143" spans="1:10">
      <c r="A143" s="50"/>
    </row>
    <row r="144" spans="1:10">
      <c r="G144" s="289" t="s">
        <v>58</v>
      </c>
      <c r="H144" s="289"/>
      <c r="I144" s="289" t="s">
        <v>58</v>
      </c>
      <c r="J144" s="289"/>
    </row>
    <row r="145" spans="7:10" s="51" customFormat="1" ht="15.75">
      <c r="G145" s="232" t="s">
        <v>51</v>
      </c>
      <c r="H145" s="232"/>
      <c r="I145" s="232" t="s">
        <v>53</v>
      </c>
      <c r="J145" s="232"/>
    </row>
    <row r="146" spans="7:10">
      <c r="G146" s="232" t="s">
        <v>54</v>
      </c>
      <c r="H146" s="232"/>
      <c r="I146" s="5"/>
      <c r="J146" s="5"/>
    </row>
    <row r="147" spans="7:10">
      <c r="G147" s="5"/>
      <c r="H147" s="5"/>
      <c r="I147" s="5"/>
      <c r="J147" s="5"/>
    </row>
  </sheetData>
  <mergeCells count="87">
    <mergeCell ref="A1:J1"/>
    <mergeCell ref="A2:J2"/>
    <mergeCell ref="A3:J3"/>
    <mergeCell ref="A6:J6"/>
    <mergeCell ref="A10:A13"/>
    <mergeCell ref="B10:J10"/>
    <mergeCell ref="B11:J13"/>
    <mergeCell ref="A22:A25"/>
    <mergeCell ref="B22:J22"/>
    <mergeCell ref="B23:J25"/>
    <mergeCell ref="A26:A29"/>
    <mergeCell ref="B26:J26"/>
    <mergeCell ref="B27:J29"/>
    <mergeCell ref="A14:A17"/>
    <mergeCell ref="B14:J14"/>
    <mergeCell ref="B15:J17"/>
    <mergeCell ref="A18:A21"/>
    <mergeCell ref="B18:J18"/>
    <mergeCell ref="B19:J21"/>
    <mergeCell ref="A38:A41"/>
    <mergeCell ref="B38:J38"/>
    <mergeCell ref="B39:J41"/>
    <mergeCell ref="A42:A45"/>
    <mergeCell ref="B42:J42"/>
    <mergeCell ref="B43:J45"/>
    <mergeCell ref="A30:A33"/>
    <mergeCell ref="B30:J30"/>
    <mergeCell ref="B31:J33"/>
    <mergeCell ref="A34:A37"/>
    <mergeCell ref="B34:J34"/>
    <mergeCell ref="B35:J37"/>
    <mergeCell ref="A54:A57"/>
    <mergeCell ref="B54:J54"/>
    <mergeCell ref="B55:J57"/>
    <mergeCell ref="A46:A49"/>
    <mergeCell ref="B46:J46"/>
    <mergeCell ref="B47:J49"/>
    <mergeCell ref="A50:A53"/>
    <mergeCell ref="B50:J50"/>
    <mergeCell ref="B51:J53"/>
    <mergeCell ref="A64:A66"/>
    <mergeCell ref="B64:J64"/>
    <mergeCell ref="B65:J66"/>
    <mergeCell ref="A58:A60"/>
    <mergeCell ref="B58:J58"/>
    <mergeCell ref="B59:J60"/>
    <mergeCell ref="A61:A63"/>
    <mergeCell ref="B61:J61"/>
    <mergeCell ref="B62:J63"/>
    <mergeCell ref="A75:A86"/>
    <mergeCell ref="B75:J75"/>
    <mergeCell ref="B76:J86"/>
    <mergeCell ref="A87:A92"/>
    <mergeCell ref="B87:J87"/>
    <mergeCell ref="B88:J92"/>
    <mergeCell ref="A67:A70"/>
    <mergeCell ref="B67:J67"/>
    <mergeCell ref="B68:J70"/>
    <mergeCell ref="A71:A74"/>
    <mergeCell ref="B71:J71"/>
    <mergeCell ref="B72:J74"/>
    <mergeCell ref="A102:A105"/>
    <mergeCell ref="B102:J102"/>
    <mergeCell ref="B103:J105"/>
    <mergeCell ref="A93:A96"/>
    <mergeCell ref="B93:J93"/>
    <mergeCell ref="B94:J96"/>
    <mergeCell ref="A97:A101"/>
    <mergeCell ref="B97:J97"/>
    <mergeCell ref="B98:J101"/>
    <mergeCell ref="A114:A117"/>
    <mergeCell ref="B114:J114"/>
    <mergeCell ref="B115:J117"/>
    <mergeCell ref="A106:A109"/>
    <mergeCell ref="B106:J106"/>
    <mergeCell ref="B107:J109"/>
    <mergeCell ref="A110:A113"/>
    <mergeCell ref="B110:J110"/>
    <mergeCell ref="B111:J113"/>
    <mergeCell ref="G145:H145"/>
    <mergeCell ref="I145:J145"/>
    <mergeCell ref="G146:H146"/>
    <mergeCell ref="A118:A121"/>
    <mergeCell ref="B118:J118"/>
    <mergeCell ref="B119:J121"/>
    <mergeCell ref="G144:H144"/>
    <mergeCell ref="I144:J144"/>
  </mergeCells>
  <dataValidations count="1">
    <dataValidation type="textLength" operator="lessThanOrEqual" allowBlank="1" showInputMessage="1" showErrorMessage="1" errorTitle="Ошибка" error="Допускается ввод не более 900 символов!" sqref="B58 B61 B64 B67 B71 B75 B87 B93 B97 B42 B46 B50 B54 B118 B102 B106 B110 B114 B10 B14 B18 B22 B26 B30 B34 B38">
      <formula1>900</formula1>
    </dataValidation>
  </dataValidations>
  <pageMargins left="0.7" right="0.7" top="0.75" bottom="0.75" header="0.3" footer="0.3"/>
  <pageSetup paperSize="9" scale="77" orientation="portrait" r:id="rId1"/>
  <rowBreaks count="4" manualBreakCount="4">
    <brk id="25" max="9" man="1"/>
    <brk id="49" max="9" man="1"/>
    <brk id="70" max="9" man="1"/>
    <brk id="109"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7</vt:i4>
      </vt:variant>
    </vt:vector>
  </HeadingPairs>
  <TitlesOfParts>
    <vt:vector size="11" baseType="lpstr">
      <vt:lpstr>Потребность</vt:lpstr>
      <vt:lpstr>Источники </vt:lpstr>
      <vt:lpstr>План вводов</vt:lpstr>
      <vt:lpstr>Пояснительная записка</vt:lpstr>
      <vt:lpstr>'Источники '!Заголовки_для_печати</vt:lpstr>
      <vt:lpstr>'План вводов'!Заголовки_для_печати</vt:lpstr>
      <vt:lpstr>Потребность!Заголовки_для_печати</vt:lpstr>
      <vt:lpstr>'Источники '!Область_печати</vt:lpstr>
      <vt:lpstr>'План вводов'!Область_печати</vt:lpstr>
      <vt:lpstr>Потребность!Область_печати</vt:lpstr>
      <vt:lpstr>'Пояснительная записка'!Область_печати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2017-06-06T13:49:55Z</dcterms:modified>
</cp:coreProperties>
</file>